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d.docs.live.net/af25d74778f14fd3/AA_Work/CUT 1/Cursos/CF/CF2023Eduper/"/>
    </mc:Choice>
  </mc:AlternateContent>
  <xr:revisionPtr revIDLastSave="19" documentId="8_{ADFCD305-1A39-4EAF-ADBD-D531A1C359FD}" xr6:coauthVersionLast="47" xr6:coauthVersionMax="47" xr10:uidLastSave="{94E92D62-DC68-4DB4-B651-64A0DCA024F9}"/>
  <bookViews>
    <workbookView xWindow="20370" yWindow="-120" windowWidth="29040" windowHeight="15720" activeTab="2" xr2:uid="{00000000-000D-0000-FFFF-FFFF00000000}"/>
  </bookViews>
  <sheets>
    <sheet name="Ejercicio 2" sheetId="8" r:id="rId1"/>
    <sheet name="Ejercicio 3" sheetId="10" r:id="rId2"/>
    <sheet name="Ejercicio 4" sheetId="11" r:id="rId3"/>
  </sheets>
  <definedNames>
    <definedName name="_xlnm._FilterDatabase" localSheetId="0" hidden="1">'Ejercicio 2'!$B$15:$O$41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1" l="1"/>
  <c r="E44" i="11"/>
  <c r="H11" i="11" l="1"/>
  <c r="J11" i="11" l="1"/>
  <c r="K11" i="11" s="1"/>
  <c r="C8" i="10" l="1"/>
  <c r="L41" i="8" l="1"/>
  <c r="M40" i="8"/>
  <c r="J40" i="8"/>
  <c r="M39" i="8"/>
  <c r="J39" i="8"/>
  <c r="M38" i="8"/>
  <c r="J38" i="8"/>
  <c r="M37" i="8"/>
  <c r="J37" i="8"/>
  <c r="M36" i="8"/>
  <c r="J36" i="8"/>
  <c r="M35" i="8"/>
  <c r="J35" i="8"/>
  <c r="M34" i="8"/>
  <c r="J34" i="8"/>
  <c r="M33" i="8"/>
  <c r="J33" i="8"/>
  <c r="M32" i="8"/>
  <c r="J32" i="8"/>
  <c r="M31" i="8"/>
  <c r="J31" i="8"/>
  <c r="M30" i="8"/>
  <c r="J30" i="8"/>
  <c r="M29" i="8"/>
  <c r="J29" i="8"/>
  <c r="M28" i="8"/>
  <c r="J28" i="8"/>
  <c r="M27" i="8"/>
  <c r="J27" i="8"/>
  <c r="M26" i="8"/>
  <c r="J26" i="8"/>
  <c r="M25" i="8"/>
  <c r="J25" i="8"/>
  <c r="M24" i="8"/>
  <c r="J24" i="8"/>
  <c r="M23" i="8"/>
  <c r="J23" i="8"/>
  <c r="M22" i="8"/>
  <c r="J22" i="8"/>
  <c r="M21" i="8"/>
  <c r="J21" i="8"/>
  <c r="M20" i="8"/>
  <c r="J20" i="8"/>
  <c r="M19" i="8"/>
  <c r="J19" i="8"/>
  <c r="M18" i="8"/>
  <c r="J18" i="8"/>
  <c r="M17" i="8"/>
  <c r="J17" i="8"/>
  <c r="M16" i="8"/>
  <c r="J16" i="8"/>
  <c r="M4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Alejandro Olivera</author>
  </authors>
  <commentList>
    <comment ref="N13" authorId="0" shapeId="0" xr:uid="{9E42C4DF-8B76-497E-B293-AE8AC81F07C2}">
      <text>
        <r>
          <rPr>
            <b/>
            <sz val="9"/>
            <color indexed="81"/>
            <rFont val="Tahoma"/>
            <charset val="1"/>
          </rPr>
          <t>Alejandro Olivera:</t>
        </r>
        <r>
          <rPr>
            <sz val="9"/>
            <color indexed="81"/>
            <rFont val="Tahoma"/>
            <charset val="1"/>
          </rPr>
          <t xml:space="preserve">
Calculado ya en práctico 2</t>
        </r>
      </text>
    </comment>
  </commentList>
</comments>
</file>

<file path=xl/sharedStrings.xml><?xml version="1.0" encoding="utf-8"?>
<sst xmlns="http://schemas.openxmlformats.org/spreadsheetml/2006/main" count="132" uniqueCount="76">
  <si>
    <t>Datos</t>
  </si>
  <si>
    <t>Operación</t>
  </si>
  <si>
    <t>Largo de troza (m)</t>
  </si>
  <si>
    <t>Altura pila (m)</t>
  </si>
  <si>
    <t>Factor de apilamiento E. dunnii</t>
  </si>
  <si>
    <t>Factor de apilamiento E. bicostata y globulus</t>
  </si>
  <si>
    <t>Factor de apilamiento E. maidenii</t>
  </si>
  <si>
    <t>m3/m de pila E. dunnii</t>
  </si>
  <si>
    <t>m3/m de pila E. bicostata</t>
  </si>
  <si>
    <t>ESPECIE</t>
  </si>
  <si>
    <t>AÑO PLANTACION</t>
  </si>
  <si>
    <t>Nº Parcelas</t>
  </si>
  <si>
    <t>DAP med (cm)</t>
  </si>
  <si>
    <t>Ht med. (m)</t>
  </si>
  <si>
    <t>Nº arb cubicados</t>
  </si>
  <si>
    <t>Vol Med (mcs/ha)</t>
  </si>
  <si>
    <t>Vol Arb (mcs)</t>
  </si>
  <si>
    <t>IMA (mcs/ha/año)</t>
  </si>
  <si>
    <t>Err (%)***</t>
  </si>
  <si>
    <t>Superficie**</t>
  </si>
  <si>
    <t>Vol Tot. Med*</t>
  </si>
  <si>
    <t>largo de pila (m)</t>
  </si>
  <si>
    <t>area de pila (m2)</t>
  </si>
  <si>
    <t>m3/m de pila E. maidenii</t>
  </si>
  <si>
    <t>Eucalyptus maidenii</t>
  </si>
  <si>
    <t>Eucalyptus dunnii</t>
  </si>
  <si>
    <t>Eucalyptus bicostata</t>
  </si>
  <si>
    <t>Eucalyptus globulus</t>
  </si>
  <si>
    <t>Total</t>
  </si>
  <si>
    <t>EO (%) E. dunnii</t>
  </si>
  <si>
    <t>EO (%) E. globulus y E. bicostata</t>
  </si>
  <si>
    <t>EO (%) E. maidenii</t>
  </si>
  <si>
    <t>En tiempo efectivo</t>
  </si>
  <si>
    <t>En tiempo programado</t>
  </si>
  <si>
    <t>Tala rasa pulpa</t>
  </si>
  <si>
    <t>Practico Productividad</t>
  </si>
  <si>
    <t>Practico Planificación</t>
  </si>
  <si>
    <t>Situación</t>
  </si>
  <si>
    <t>Productividades</t>
  </si>
  <si>
    <t>Produvtividad según inventario (m3/ha)</t>
  </si>
  <si>
    <t>Densidad arb/ha</t>
  </si>
  <si>
    <t>Volumen individual medio (m3/arb)</t>
  </si>
  <si>
    <t>CTL</t>
  </si>
  <si>
    <t>Determine</t>
  </si>
  <si>
    <t>Tiempo de cosecha</t>
  </si>
  <si>
    <t>2 motosierristas Apeo, procesamiento y trozado, 15 minutos por arbol, turno de 8hs.</t>
  </si>
  <si>
    <t>Hv. 38 m3/h de madera para aserradero y 25m3/h pulpa</t>
  </si>
  <si>
    <t>Turnos o maquinas necesarias para satisfacer demanda</t>
  </si>
  <si>
    <t>Hv. 25m3/h 2 turnos</t>
  </si>
  <si>
    <t>TL. Motosierra, tractor con mini-skidder motosierra</t>
  </si>
  <si>
    <t xml:space="preserve">Motosierrista apea y desrrama 80 arb/dia (9Hs); tractor con mini skidder extrae pilas de 4 arboles cada 12 minutos </t>
  </si>
  <si>
    <t>Motosierristas necearios para que el tractor trabaje en forma continua durante el turno.</t>
  </si>
  <si>
    <t xml:space="preserve">Hv 16m3/h programada 4 turnos diarios. </t>
  </si>
  <si>
    <t>Capacidad de extracción y numero de maquinas necesaria  para extraer el total de la madera en un plazo de 40 días calendario</t>
  </si>
  <si>
    <t>Rodal</t>
  </si>
  <si>
    <t>DME (m)</t>
  </si>
  <si>
    <t xml:space="preserve">Productividad Tractor con zorra forestal  (m3/h). </t>
  </si>
  <si>
    <t>Área (ha)</t>
  </si>
  <si>
    <t>Productividad promedio general (m3/ha)</t>
  </si>
  <si>
    <t>Cantidad de madera comercial (m3)</t>
  </si>
  <si>
    <t>Tiempo de extracción (h)</t>
  </si>
  <si>
    <t>E. grandis; tala rasa; 300 ha; Tbo. 18 años; manejada 200 arb/ha.</t>
  </si>
  <si>
    <t xml:space="preserve">Eucalipto colorado; tala rasa; cortinas de 50 años; 8 ha; Durazno.  </t>
  </si>
  <si>
    <t>P. taeda; raleo; 400ha; Rivera 13 años, extracción 300 arb/ha</t>
  </si>
  <si>
    <t>Tala rasa; E. globulus; Maldonado, 12 años; 150 ha</t>
  </si>
  <si>
    <t>Tala rasa; tallar sin manejo E. grandis; Canelones; 15 años.</t>
  </si>
  <si>
    <t>Método de cosecha</t>
  </si>
  <si>
    <t xml:space="preserve">Demanda aserradero (m3/dia) </t>
  </si>
  <si>
    <t>Avance diario de la operación con 2 harvesters</t>
  </si>
  <si>
    <t>Respuesta</t>
  </si>
  <si>
    <t>largo de pilas por ha de plantación (m/ha)</t>
  </si>
  <si>
    <t>Pe</t>
  </si>
  <si>
    <t>Estrato</t>
  </si>
  <si>
    <t>Año de plantación</t>
  </si>
  <si>
    <t>total</t>
  </si>
  <si>
    <t>Tiempo de extracción con una maquina en un turno (días)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</si>
</sst>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_);_(* \(#,##0.0\);_(* &quot;-&quot;??_);_(@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2"/>
      <color indexed="9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2"/>
      <color indexed="52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2"/>
      <color indexed="52"/>
      <name val="Arial"/>
      <family val="2"/>
    </font>
    <font>
      <sz val="10"/>
      <color indexed="52"/>
      <name val="Arial"/>
      <family val="2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20"/>
      <name val="Arial"/>
      <family val="2"/>
    </font>
    <font>
      <sz val="10"/>
      <color indexed="20"/>
      <name val="Arial"/>
      <family val="2"/>
    </font>
    <font>
      <sz val="11"/>
      <color indexed="60"/>
      <name val="Calibri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i/>
      <sz val="12"/>
      <color indexed="23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" fillId="12" borderId="0" applyNumberFormat="0" applyBorder="0" applyAlignment="0" applyProtection="0"/>
    <xf numFmtId="0" fontId="10" fillId="12" borderId="0" applyNumberFormat="0" applyBorder="0" applyAlignment="0" applyProtection="0"/>
    <xf numFmtId="0" fontId="5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10" borderId="0" applyNumberFormat="0" applyBorder="0" applyAlignment="0" applyProtection="0"/>
    <xf numFmtId="0" fontId="10" fillId="10" borderId="0" applyNumberFormat="0" applyBorder="0" applyAlignment="0" applyProtection="0"/>
    <xf numFmtId="0" fontId="5" fillId="13" borderId="0" applyNumberFormat="0" applyBorder="0" applyAlignment="0" applyProtection="0"/>
    <xf numFmtId="0" fontId="10" fillId="13" borderId="0" applyNumberFormat="0" applyBorder="0" applyAlignment="0" applyProtection="0"/>
    <xf numFmtId="0" fontId="5" fillId="14" borderId="0" applyNumberFormat="0" applyBorder="0" applyAlignment="0" applyProtection="0"/>
    <xf numFmtId="0" fontId="10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1" applyNumberFormat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19" fillId="21" borderId="2" applyNumberFormat="0" applyAlignment="0" applyProtection="0"/>
    <xf numFmtId="0" fontId="21" fillId="0" borderId="3" applyNumberFormat="0" applyFill="0" applyAlignment="0" applyProtection="0"/>
    <xf numFmtId="0" fontId="22" fillId="0" borderId="3" applyNumberFormat="0" applyFill="0" applyAlignment="0" applyProtection="0"/>
    <xf numFmtId="0" fontId="17" fillId="21" borderId="2" applyNumberFormat="0" applyAlignment="0" applyProtection="0"/>
    <xf numFmtId="0" fontId="5" fillId="16" borderId="0" applyNumberFormat="0" applyBorder="0" applyAlignment="0" applyProtection="0"/>
    <xf numFmtId="0" fontId="10" fillId="16" borderId="0" applyNumberFormat="0" applyBorder="0" applyAlignment="0" applyProtection="0"/>
    <xf numFmtId="0" fontId="5" fillId="17" borderId="0" applyNumberFormat="0" applyBorder="0" applyAlignment="0" applyProtection="0"/>
    <xf numFmtId="0" fontId="10" fillId="17" borderId="0" applyNumberFormat="0" applyBorder="0" applyAlignment="0" applyProtection="0"/>
    <xf numFmtId="0" fontId="5" fillId="18" borderId="0" applyNumberFormat="0" applyBorder="0" applyAlignment="0" applyProtection="0"/>
    <xf numFmtId="0" fontId="10" fillId="18" borderId="0" applyNumberFormat="0" applyBorder="0" applyAlignment="0" applyProtection="0"/>
    <xf numFmtId="0" fontId="5" fillId="13" borderId="0" applyNumberFormat="0" applyBorder="0" applyAlignment="0" applyProtection="0"/>
    <xf numFmtId="0" fontId="10" fillId="13" borderId="0" applyNumberFormat="0" applyBorder="0" applyAlignment="0" applyProtection="0"/>
    <xf numFmtId="0" fontId="5" fillId="14" borderId="0" applyNumberFormat="0" applyBorder="0" applyAlignment="0" applyProtection="0"/>
    <xf numFmtId="0" fontId="10" fillId="14" borderId="0" applyNumberFormat="0" applyBorder="0" applyAlignment="0" applyProtection="0"/>
    <xf numFmtId="0" fontId="5" fillId="19" borderId="0" applyNumberFormat="0" applyBorder="0" applyAlignment="0" applyProtection="0"/>
    <xf numFmtId="0" fontId="10" fillId="19" borderId="0" applyNumberFormat="0" applyBorder="0" applyAlignment="0" applyProtection="0"/>
    <xf numFmtId="0" fontId="24" fillId="7" borderId="1" applyNumberFormat="0" applyAlignment="0" applyProtection="0"/>
    <xf numFmtId="0" fontId="25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23" fillId="7" borderId="1" applyNumberFormat="0" applyAlignment="0" applyProtection="0"/>
    <xf numFmtId="0" fontId="20" fillId="0" borderId="3" applyNumberFormat="0" applyFill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7" fillId="0" borderId="0"/>
    <xf numFmtId="0" fontId="33" fillId="0" borderId="0"/>
    <xf numFmtId="0" fontId="7" fillId="23" borderId="7" applyNumberFormat="0" applyFont="0" applyAlignment="0" applyProtection="0"/>
    <xf numFmtId="0" fontId="8" fillId="23" borderId="7" applyNumberFormat="0" applyFont="0" applyAlignment="0" applyProtection="0"/>
    <xf numFmtId="0" fontId="34" fillId="20" borderId="8" applyNumberFormat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20" borderId="8" applyNumberFormat="0" applyAlignment="0" applyProtection="0"/>
    <xf numFmtId="0" fontId="36" fillId="20" borderId="8" applyNumberFormat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" fillId="0" borderId="0"/>
  </cellStyleXfs>
  <cellXfs count="65">
    <xf numFmtId="0" fontId="0" fillId="0" borderId="0" xfId="0"/>
    <xf numFmtId="0" fontId="42" fillId="0" borderId="0" xfId="113" applyFont="1"/>
    <xf numFmtId="0" fontId="3" fillId="0" borderId="0" xfId="113"/>
    <xf numFmtId="0" fontId="3" fillId="0" borderId="11" xfId="113" applyBorder="1"/>
    <xf numFmtId="1" fontId="3" fillId="0" borderId="11" xfId="113" applyNumberFormat="1" applyBorder="1"/>
    <xf numFmtId="1" fontId="3" fillId="0" borderId="10" xfId="113" applyNumberFormat="1" applyBorder="1" applyAlignment="1">
      <alignment horizontal="center"/>
    </xf>
    <xf numFmtId="9" fontId="3" fillId="0" borderId="11" xfId="113" applyNumberFormat="1" applyBorder="1"/>
    <xf numFmtId="164" fontId="3" fillId="0" borderId="0" xfId="113" applyNumberFormat="1"/>
    <xf numFmtId="166" fontId="3" fillId="0" borderId="11" xfId="113" applyNumberFormat="1" applyBorder="1" applyAlignment="1">
      <alignment horizontal="center" vertical="center"/>
    </xf>
    <xf numFmtId="1" fontId="3" fillId="0" borderId="11" xfId="113" applyNumberFormat="1" applyBorder="1" applyAlignment="1">
      <alignment horizontal="center"/>
    </xf>
    <xf numFmtId="0" fontId="43" fillId="0" borderId="12" xfId="113" applyFont="1" applyBorder="1"/>
    <xf numFmtId="167" fontId="43" fillId="0" borderId="12" xfId="113" applyNumberFormat="1" applyFont="1" applyBorder="1" applyAlignment="1">
      <alignment horizontal="center" vertical="center"/>
    </xf>
    <xf numFmtId="0" fontId="3" fillId="0" borderId="13" xfId="113" applyBorder="1"/>
    <xf numFmtId="165" fontId="3" fillId="0" borderId="14" xfId="113" applyNumberFormat="1" applyBorder="1"/>
    <xf numFmtId="0" fontId="3" fillId="0" borderId="15" xfId="113" applyBorder="1"/>
    <xf numFmtId="165" fontId="3" fillId="0" borderId="16" xfId="113" applyNumberFormat="1" applyBorder="1"/>
    <xf numFmtId="0" fontId="3" fillId="0" borderId="17" xfId="113" applyBorder="1"/>
    <xf numFmtId="165" fontId="3" fillId="0" borderId="18" xfId="113" applyNumberFormat="1" applyBorder="1"/>
    <xf numFmtId="9" fontId="3" fillId="0" borderId="14" xfId="113" applyNumberFormat="1" applyBorder="1"/>
    <xf numFmtId="9" fontId="3" fillId="0" borderId="16" xfId="113" applyNumberFormat="1" applyBorder="1"/>
    <xf numFmtId="9" fontId="3" fillId="0" borderId="18" xfId="113" applyNumberFormat="1" applyBorder="1"/>
    <xf numFmtId="0" fontId="3" fillId="0" borderId="0" xfId="113" applyAlignment="1">
      <alignment wrapText="1"/>
    </xf>
    <xf numFmtId="0" fontId="2" fillId="0" borderId="0" xfId="113" applyFont="1"/>
    <xf numFmtId="166" fontId="3" fillId="0" borderId="13" xfId="113" applyNumberFormat="1" applyBorder="1" applyAlignment="1">
      <alignment horizontal="left"/>
    </xf>
    <xf numFmtId="166" fontId="3" fillId="0" borderId="19" xfId="113" applyNumberFormat="1" applyBorder="1"/>
    <xf numFmtId="0" fontId="3" fillId="0" borderId="20" xfId="113" applyBorder="1"/>
    <xf numFmtId="0" fontId="3" fillId="0" borderId="21" xfId="113" applyBorder="1"/>
    <xf numFmtId="0" fontId="43" fillId="24" borderId="10" xfId="113" applyFont="1" applyFill="1" applyBorder="1" applyAlignment="1">
      <alignment horizontal="left" vertical="center" wrapText="1"/>
    </xf>
    <xf numFmtId="0" fontId="43" fillId="24" borderId="11" xfId="113" applyFont="1" applyFill="1" applyBorder="1" applyAlignment="1">
      <alignment horizontal="left" vertical="center" wrapText="1"/>
    </xf>
    <xf numFmtId="0" fontId="43" fillId="24" borderId="13" xfId="113" applyFont="1" applyFill="1" applyBorder="1" applyAlignment="1">
      <alignment horizontal="left" vertical="center" wrapText="1"/>
    </xf>
    <xf numFmtId="0" fontId="44" fillId="25" borderId="11" xfId="113" applyFont="1" applyFill="1" applyBorder="1" applyAlignment="1">
      <alignment horizontal="center" vertical="center" wrapText="1"/>
    </xf>
    <xf numFmtId="0" fontId="3" fillId="25" borderId="11" xfId="113" applyFill="1" applyBorder="1"/>
    <xf numFmtId="0" fontId="0" fillId="0" borderId="0" xfId="0" applyAlignment="1">
      <alignment wrapText="1"/>
    </xf>
    <xf numFmtId="0" fontId="33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6" fillId="0" borderId="0" xfId="0" applyFont="1"/>
    <xf numFmtId="0" fontId="46" fillId="0" borderId="0" xfId="0" applyFont="1" applyAlignment="1">
      <alignment wrapText="1"/>
    </xf>
    <xf numFmtId="165" fontId="46" fillId="0" borderId="0" xfId="0" applyNumberFormat="1" applyFont="1"/>
    <xf numFmtId="2" fontId="46" fillId="0" borderId="0" xfId="0" applyNumberFormat="1" applyFont="1"/>
    <xf numFmtId="1" fontId="3" fillId="0" borderId="0" xfId="113" applyNumberFormat="1"/>
    <xf numFmtId="0" fontId="45" fillId="0" borderId="0" xfId="0" applyFont="1" applyAlignment="1">
      <alignment horizontal="center" vertical="center" wrapText="1"/>
    </xf>
    <xf numFmtId="0" fontId="0" fillId="0" borderId="23" xfId="0" applyBorder="1"/>
    <xf numFmtId="0" fontId="45" fillId="0" borderId="23" xfId="0" applyFont="1" applyBorder="1" applyAlignment="1">
      <alignment wrapText="1"/>
    </xf>
    <xf numFmtId="0" fontId="45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25" borderId="11" xfId="0" applyFill="1" applyBorder="1"/>
    <xf numFmtId="0" fontId="0" fillId="0" borderId="11" xfId="0" applyBorder="1"/>
    <xf numFmtId="0" fontId="33" fillId="0" borderId="11" xfId="0" applyFont="1" applyBorder="1"/>
    <xf numFmtId="0" fontId="33" fillId="0" borderId="11" xfId="0" applyFont="1" applyBorder="1" applyAlignment="1">
      <alignment wrapText="1"/>
    </xf>
    <xf numFmtId="0" fontId="45" fillId="0" borderId="11" xfId="0" applyFont="1" applyBorder="1" applyAlignment="1">
      <alignment wrapText="1"/>
    </xf>
    <xf numFmtId="2" fontId="0" fillId="25" borderId="11" xfId="0" applyNumberFormat="1" applyFill="1" applyBorder="1"/>
    <xf numFmtId="2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2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 applyAlignment="1">
      <alignment wrapText="1"/>
    </xf>
    <xf numFmtId="165" fontId="3" fillId="0" borderId="0" xfId="113" applyNumberFormat="1"/>
    <xf numFmtId="0" fontId="45" fillId="0" borderId="0" xfId="0" applyFont="1"/>
    <xf numFmtId="165" fontId="47" fillId="0" borderId="0" xfId="0" applyNumberFormat="1" applyFont="1"/>
    <xf numFmtId="1" fontId="47" fillId="0" borderId="0" xfId="0" applyNumberFormat="1" applyFont="1"/>
    <xf numFmtId="0" fontId="44" fillId="25" borderId="11" xfId="113" applyFont="1" applyFill="1" applyBorder="1" applyAlignment="1">
      <alignment horizontal="center"/>
    </xf>
    <xf numFmtId="0" fontId="42" fillId="25" borderId="11" xfId="113" applyFont="1" applyFill="1" applyBorder="1" applyAlignment="1">
      <alignment horizontal="center" vertical="center"/>
    </xf>
    <xf numFmtId="0" fontId="1" fillId="0" borderId="17" xfId="113" applyFont="1" applyBorder="1" applyAlignment="1">
      <alignment horizontal="center"/>
    </xf>
    <xf numFmtId="0" fontId="3" fillId="0" borderId="21" xfId="113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11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_Analise Disp Mec e Efic Oper + I.U." xfId="8" xr:uid="{00000000-0005-0000-0000-000007000000}"/>
    <cellStyle name="20% - Ênfase2 2" xfId="9" xr:uid="{00000000-0005-0000-0000-000008000000}"/>
    <cellStyle name="20% - Ênfase2_Analise Disp Mec e Efic Oper + I.U." xfId="10" xr:uid="{00000000-0005-0000-0000-000009000000}"/>
    <cellStyle name="20% - Ênfase3 2" xfId="11" xr:uid="{00000000-0005-0000-0000-00000A000000}"/>
    <cellStyle name="20% - Ênfase3_Analise Disp Mec e Efic Oper + I.U." xfId="12" xr:uid="{00000000-0005-0000-0000-00000B000000}"/>
    <cellStyle name="20% - Ênfase4 2" xfId="13" xr:uid="{00000000-0005-0000-0000-00000C000000}"/>
    <cellStyle name="20% - Ênfase4_Analise Disp Mec e Efic Oper + I.U." xfId="14" xr:uid="{00000000-0005-0000-0000-00000D000000}"/>
    <cellStyle name="20% - Ênfase5 2" xfId="15" xr:uid="{00000000-0005-0000-0000-00000E000000}"/>
    <cellStyle name="20% - Ênfase5_Analise Disp Mec e Efic Oper + I.U." xfId="16" xr:uid="{00000000-0005-0000-0000-00000F000000}"/>
    <cellStyle name="20% - Ênfase6 2" xfId="17" xr:uid="{00000000-0005-0000-0000-000010000000}"/>
    <cellStyle name="20% - Ênfase6_Analise Disp Mec e Efic Oper + I.U.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Ênfase1 2" xfId="25" xr:uid="{00000000-0005-0000-0000-000018000000}"/>
    <cellStyle name="40% - Ênfase1_Analise Disp Mec e Efic Oper + I.U." xfId="26" xr:uid="{00000000-0005-0000-0000-000019000000}"/>
    <cellStyle name="40% - Ênfase2 2" xfId="27" xr:uid="{00000000-0005-0000-0000-00001A000000}"/>
    <cellStyle name="40% - Ênfase2_Analise Disp Mec e Efic Oper + I.U." xfId="28" xr:uid="{00000000-0005-0000-0000-00001B000000}"/>
    <cellStyle name="40% - Ênfase3 2" xfId="29" xr:uid="{00000000-0005-0000-0000-00001C000000}"/>
    <cellStyle name="40% - Ênfase3_Analise Disp Mec e Efic Oper + I.U." xfId="30" xr:uid="{00000000-0005-0000-0000-00001D000000}"/>
    <cellStyle name="40% - Ênfase4 2" xfId="31" xr:uid="{00000000-0005-0000-0000-00001E000000}"/>
    <cellStyle name="40% - Ênfase4_Analise Disp Mec e Efic Oper + I.U." xfId="32" xr:uid="{00000000-0005-0000-0000-00001F000000}"/>
    <cellStyle name="40% - Ênfase5 2" xfId="33" xr:uid="{00000000-0005-0000-0000-000020000000}"/>
    <cellStyle name="40% - Ênfase5_Analise Disp Mec e Efic Oper + I.U." xfId="34" xr:uid="{00000000-0005-0000-0000-000021000000}"/>
    <cellStyle name="40% - Ênfase6 2" xfId="35" xr:uid="{00000000-0005-0000-0000-000022000000}"/>
    <cellStyle name="40% - Ênfase6_Analise Disp Mec e Efic Oper + I.U.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Ênfase1 2" xfId="43" xr:uid="{00000000-0005-0000-0000-00002A000000}"/>
    <cellStyle name="60% - Ênfase1_Analise Disp Mec e Efic Oper + I.U." xfId="44" xr:uid="{00000000-0005-0000-0000-00002B000000}"/>
    <cellStyle name="60% - Ênfase2 2" xfId="45" xr:uid="{00000000-0005-0000-0000-00002C000000}"/>
    <cellStyle name="60% - Ênfase2_Analise Disp Mec e Efic Oper + I.U." xfId="46" xr:uid="{00000000-0005-0000-0000-00002D000000}"/>
    <cellStyle name="60% - Ênfase3 2" xfId="47" xr:uid="{00000000-0005-0000-0000-00002E000000}"/>
    <cellStyle name="60% - Ênfase3_Analise Disp Mec e Efic Oper + I.U." xfId="48" xr:uid="{00000000-0005-0000-0000-00002F000000}"/>
    <cellStyle name="60% - Ênfase4 2" xfId="49" xr:uid="{00000000-0005-0000-0000-000030000000}"/>
    <cellStyle name="60% - Ênfase4_Analise Disp Mec e Efic Oper + I.U." xfId="50" xr:uid="{00000000-0005-0000-0000-000031000000}"/>
    <cellStyle name="60% - Ênfase5 2" xfId="51" xr:uid="{00000000-0005-0000-0000-000032000000}"/>
    <cellStyle name="60% - Ênfase5_Analise Disp Mec e Efic Oper + I.U." xfId="52" xr:uid="{00000000-0005-0000-0000-000033000000}"/>
    <cellStyle name="60% - Ênfase6 2" xfId="53" xr:uid="{00000000-0005-0000-0000-000034000000}"/>
    <cellStyle name="60% - Ênfase6_Analise Disp Mec e Efic Oper + I.U.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om 2" xfId="62" xr:uid="{00000000-0005-0000-0000-00003D000000}"/>
    <cellStyle name="Bom_Analise Disp Mec e Efic Oper + I.U." xfId="63" xr:uid="{00000000-0005-0000-0000-00003E000000}"/>
    <cellStyle name="Calculation" xfId="64" xr:uid="{00000000-0005-0000-0000-00003F000000}"/>
    <cellStyle name="Cálculo 2" xfId="65" xr:uid="{00000000-0005-0000-0000-000040000000}"/>
    <cellStyle name="Célula de Verificação 2" xfId="66" xr:uid="{00000000-0005-0000-0000-000041000000}"/>
    <cellStyle name="Célula de Verificação_Analise Disp Mec e Efic Oper + I.U." xfId="67" xr:uid="{00000000-0005-0000-0000-000042000000}"/>
    <cellStyle name="Célula Vinculada 2" xfId="68" xr:uid="{00000000-0005-0000-0000-000043000000}"/>
    <cellStyle name="Célula Vinculada_Analise Disp Mec e Efic Oper + I.U." xfId="69" xr:uid="{00000000-0005-0000-0000-000044000000}"/>
    <cellStyle name="Check Cell" xfId="70" xr:uid="{00000000-0005-0000-0000-000045000000}"/>
    <cellStyle name="Ênfase1 2" xfId="71" xr:uid="{00000000-0005-0000-0000-000046000000}"/>
    <cellStyle name="Ênfase1_Analise Disp Mec e Efic Oper + I.U." xfId="72" xr:uid="{00000000-0005-0000-0000-000047000000}"/>
    <cellStyle name="Ênfase2 2" xfId="73" xr:uid="{00000000-0005-0000-0000-000048000000}"/>
    <cellStyle name="Ênfase2_Analise Disp Mec e Efic Oper + I.U." xfId="74" xr:uid="{00000000-0005-0000-0000-000049000000}"/>
    <cellStyle name="Ênfase3 2" xfId="75" xr:uid="{00000000-0005-0000-0000-00004A000000}"/>
    <cellStyle name="Ênfase3_Analise Disp Mec e Efic Oper + I.U." xfId="76" xr:uid="{00000000-0005-0000-0000-00004B000000}"/>
    <cellStyle name="Ênfase4 2" xfId="77" xr:uid="{00000000-0005-0000-0000-00004C000000}"/>
    <cellStyle name="Ênfase4_Analise Disp Mec e Efic Oper + I.U." xfId="78" xr:uid="{00000000-0005-0000-0000-00004D000000}"/>
    <cellStyle name="Ênfase5 2" xfId="79" xr:uid="{00000000-0005-0000-0000-00004E000000}"/>
    <cellStyle name="Ênfase5_Analise Disp Mec e Efic Oper + I.U." xfId="80" xr:uid="{00000000-0005-0000-0000-00004F000000}"/>
    <cellStyle name="Ênfase6 2" xfId="81" xr:uid="{00000000-0005-0000-0000-000050000000}"/>
    <cellStyle name="Ênfase6_Analise Disp Mec e Efic Oper + I.U." xfId="82" xr:uid="{00000000-0005-0000-0000-000051000000}"/>
    <cellStyle name="Entrada 2" xfId="83" xr:uid="{00000000-0005-0000-0000-000052000000}"/>
    <cellStyle name="Explanatory Text" xfId="84" xr:uid="{00000000-0005-0000-0000-000053000000}"/>
    <cellStyle name="Good" xfId="85" xr:uid="{00000000-0005-0000-0000-000054000000}"/>
    <cellStyle name="Heading 1" xfId="86" xr:uid="{00000000-0005-0000-0000-000055000000}"/>
    <cellStyle name="Heading 2" xfId="87" xr:uid="{00000000-0005-0000-0000-000056000000}"/>
    <cellStyle name="Heading 3" xfId="88" xr:uid="{00000000-0005-0000-0000-000057000000}"/>
    <cellStyle name="Heading 4" xfId="89" xr:uid="{00000000-0005-0000-0000-000058000000}"/>
    <cellStyle name="Incorreto 2" xfId="90" xr:uid="{00000000-0005-0000-0000-000059000000}"/>
    <cellStyle name="Incorreto_Analise Disp Mec e Efic Oper + I.U." xfId="91" xr:uid="{00000000-0005-0000-0000-00005A000000}"/>
    <cellStyle name="Input" xfId="92" xr:uid="{00000000-0005-0000-0000-00005B000000}"/>
    <cellStyle name="Linked Cell" xfId="93" xr:uid="{00000000-0005-0000-0000-00005C000000}"/>
    <cellStyle name="Neutra 2" xfId="94" xr:uid="{00000000-0005-0000-0000-00005D000000}"/>
    <cellStyle name="Neutral" xfId="95" xr:uid="{00000000-0005-0000-0000-00005E000000}"/>
    <cellStyle name="Normal" xfId="0" builtinId="0"/>
    <cellStyle name="Normal 2" xfId="96" xr:uid="{00000000-0005-0000-0000-000060000000}"/>
    <cellStyle name="Normal 3" xfId="97" xr:uid="{00000000-0005-0000-0000-000061000000}"/>
    <cellStyle name="Normal 4" xfId="113" xr:uid="{00000000-0005-0000-0000-000062000000}"/>
    <cellStyle name="Nota 2" xfId="98" xr:uid="{00000000-0005-0000-0000-000063000000}"/>
    <cellStyle name="Note" xfId="99" xr:uid="{00000000-0005-0000-0000-000064000000}"/>
    <cellStyle name="Output" xfId="100" xr:uid="{00000000-0005-0000-0000-000065000000}"/>
    <cellStyle name="Porcentagem 2" xfId="101" xr:uid="{00000000-0005-0000-0000-000066000000}"/>
    <cellStyle name="Porcentagem 3" xfId="102" xr:uid="{00000000-0005-0000-0000-000067000000}"/>
    <cellStyle name="Saída 2" xfId="103" xr:uid="{00000000-0005-0000-0000-000068000000}"/>
    <cellStyle name="Saída_Analise Disp Mec e Efic Oper + I.U." xfId="104" xr:uid="{00000000-0005-0000-0000-000069000000}"/>
    <cellStyle name="Separador de milhares 2" xfId="105" xr:uid="{00000000-0005-0000-0000-00006A000000}"/>
    <cellStyle name="Separador de milhares 3" xfId="106" xr:uid="{00000000-0005-0000-0000-00006B000000}"/>
    <cellStyle name="Texto de Aviso 2" xfId="107" xr:uid="{00000000-0005-0000-0000-00006C000000}"/>
    <cellStyle name="Texto de Aviso_Analise Disp Mec e Efic Oper + I.U." xfId="108" xr:uid="{00000000-0005-0000-0000-00006D000000}"/>
    <cellStyle name="Texto Explicativo 2" xfId="109" xr:uid="{00000000-0005-0000-0000-00006E000000}"/>
    <cellStyle name="Title" xfId="110" xr:uid="{00000000-0005-0000-0000-00006F000000}"/>
    <cellStyle name="Total 2" xfId="111" xr:uid="{00000000-0005-0000-0000-000070000000}"/>
    <cellStyle name="Warning Text" xfId="112" xr:uid="{00000000-0005-0000-0000-00007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728382</xdr:colOff>
      <xdr:row>0</xdr:row>
      <xdr:rowOff>100852</xdr:rowOff>
    </xdr:from>
    <xdr:ext cx="5983941" cy="1736912"/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650441" y="100852"/>
          <a:ext cx="5983941" cy="173691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UY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Planificación Ejercicio 2; extaccion:</a:t>
          </a:r>
        </a:p>
        <a:p>
          <a:r>
            <a:rPr lang="es-UY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 los</a:t>
          </a:r>
          <a:r>
            <a:rPr lang="es-UY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datos del inventario forestal, </a:t>
          </a:r>
          <a:r>
            <a:rPr lang="es-UY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Calcular:</a:t>
          </a:r>
        </a:p>
        <a:p>
          <a:r>
            <a:rPr lang="es-UY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largo de pila (columna P), </a:t>
          </a:r>
        </a:p>
        <a:p>
          <a:r>
            <a:rPr lang="es-UY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area necesaria para apilar madera de cada rodal (columna</a:t>
          </a:r>
          <a:r>
            <a:rPr lang="es-UY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Q) e </a:t>
          </a:r>
        </a:p>
        <a:p>
          <a:r>
            <a:rPr lang="es-UY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indicador de longitud de pila por ha de plantación (columna R)</a:t>
          </a:r>
        </a:p>
        <a:p>
          <a:endParaRPr lang="es-UY" sz="14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UY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Discuta los resultados</a:t>
          </a:r>
          <a:endParaRPr lang="es-UY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104775</xdr:rowOff>
    </xdr:from>
    <xdr:ext cx="5448300" cy="64770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38150" y="104775"/>
          <a:ext cx="5448300" cy="6477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NZ" sz="1100" b="1"/>
            <a:t>Complete la inforamción de</a:t>
          </a:r>
          <a:r>
            <a:rPr lang="en-NZ" sz="1100" b="1" baseline="0"/>
            <a:t> las celdas en color verde del cuadro (columnas C a E).</a:t>
          </a:r>
        </a:p>
        <a:p>
          <a:r>
            <a:rPr lang="en-NZ" sz="1100" b="1" baseline="0"/>
            <a:t>Luego estime par cada rodal la información requerida en la columna I (I5  a I9)</a:t>
          </a:r>
          <a:endParaRPr lang="en-NZ" sz="11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663850</xdr:colOff>
      <xdr:row>0</xdr:row>
      <xdr:rowOff>33958</xdr:rowOff>
    </xdr:from>
    <xdr:to>
      <xdr:col>15</xdr:col>
      <xdr:colOff>24847</xdr:colOff>
      <xdr:row>9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63850" y="33958"/>
          <a:ext cx="7974910" cy="14320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/>
            <a:t>Calcular</a:t>
          </a:r>
          <a:r>
            <a:rPr lang="en-NZ" sz="1100" baseline="0"/>
            <a:t> </a:t>
          </a:r>
          <a:r>
            <a:rPr lang="en-NZ" sz="1100" b="1" baseline="0"/>
            <a:t>la distancia media de extracción DME en metros </a:t>
          </a:r>
          <a:r>
            <a:rPr lang="en-NZ" sz="1100" baseline="0"/>
            <a:t>(MDE en inglés) para los rodales 1 al 39 del predio El Aserradero, cuyo mapa esta disponible en la plataforma Eva junto a este práctico. </a:t>
          </a:r>
        </a:p>
        <a:p>
          <a:r>
            <a:rPr lang="en-NZ" sz="1100" baseline="0"/>
            <a:t>Usar para el cálculo la formula y concepto explicado en por L. Nutto et. al. (2016) pag 2377 (15 del capitulo) Disponible en la plataforma EVA, carpeta Biblografía. </a:t>
          </a:r>
        </a:p>
        <a:p>
          <a:r>
            <a:rPr lang="en-NZ" sz="1100" baseline="0"/>
            <a:t>El plan de cosecha para esa plantacipon indica el uso de un forwarder Buffalo para la extraccipon dela madera; capacidad de carga 15 toneladas, densidad de la madera 0,94 ton/m3</a:t>
          </a:r>
        </a:p>
        <a:p>
          <a:r>
            <a:rPr lang="en-NZ" sz="1100" baseline="0"/>
            <a:t>Información de inventario indica que la productividad de madera comercial de madera de pino promedio de la plantación es 420 m3/ha  </a:t>
          </a:r>
        </a:p>
        <a:p>
          <a:r>
            <a:rPr lang="en-NZ" sz="1100" baseline="0"/>
            <a:t>Estimar la productividad (m3/h) en tiempo efectivo de esa maquina de extraccióón; para ello usa el modelo para de productividad evaluado en el articulo sobre productividad de forwarder en la extracción de pinos que acompaña este practico. </a:t>
          </a:r>
        </a:p>
        <a:p>
          <a:r>
            <a:rPr lang="en-NZ" sz="1100" baseline="0"/>
            <a:t>Estimar el tiempo de extracción en horas y en dias asumiendo un turno de trabajo de 9,5 horas.</a:t>
          </a:r>
        </a:p>
        <a:p>
          <a:r>
            <a:rPr lang="en-NZ" sz="1100" baseline="0"/>
            <a:t> </a:t>
          </a:r>
        </a:p>
        <a:p>
          <a:r>
            <a:rPr lang="en-NZ" sz="1100" baseline="0"/>
            <a:t>Se muestran los calculos para el rodal 1 como ejemplo.</a:t>
          </a:r>
          <a:endParaRPr lang="en-N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S41"/>
  <sheetViews>
    <sheetView zoomScale="85" zoomScaleNormal="85" workbookViewId="0">
      <selection activeCell="S21" sqref="S21"/>
    </sheetView>
  </sheetViews>
  <sheetFormatPr baseColWidth="10" defaultRowHeight="15" x14ac:dyDescent="0.25"/>
  <cols>
    <col min="1" max="1" width="4.85546875" style="2" customWidth="1"/>
    <col min="2" max="2" width="20" style="2" customWidth="1"/>
    <col min="3" max="3" width="15.28515625" style="2" bestFit="1" customWidth="1"/>
    <col min="4" max="4" width="9" style="2" customWidth="1"/>
    <col min="5" max="5" width="9.5703125" style="2" customWidth="1"/>
    <col min="6" max="6" width="12.42578125" style="2" customWidth="1"/>
    <col min="7" max="7" width="10.28515625" style="2" customWidth="1"/>
    <col min="8" max="8" width="9.42578125" style="2" customWidth="1"/>
    <col min="9" max="9" width="7.5703125" style="2" customWidth="1"/>
    <col min="10" max="10" width="13.5703125" style="2" customWidth="1"/>
    <col min="11" max="11" width="9.28515625" style="2" customWidth="1"/>
    <col min="12" max="12" width="10.140625" style="2" customWidth="1"/>
    <col min="13" max="13" width="9.5703125" style="2" customWidth="1"/>
    <col min="14" max="14" width="12.42578125" style="2" customWidth="1"/>
    <col min="15" max="15" width="14.7109375" style="2" customWidth="1"/>
    <col min="16" max="16" width="9.7109375" style="2" customWidth="1"/>
    <col min="17" max="17" width="10.42578125" style="2" bestFit="1" customWidth="1"/>
    <col min="18" max="18" width="17.42578125" style="2" customWidth="1"/>
    <col min="19" max="16384" width="11.42578125" style="2"/>
  </cols>
  <sheetData>
    <row r="2" spans="2:19" ht="18.75" x14ac:dyDescent="0.3">
      <c r="B2" s="1" t="s">
        <v>0</v>
      </c>
    </row>
    <row r="3" spans="2:19" x14ac:dyDescent="0.25">
      <c r="B3" s="2" t="s">
        <v>1</v>
      </c>
      <c r="D3" s="22" t="s">
        <v>34</v>
      </c>
    </row>
    <row r="4" spans="2:19" x14ac:dyDescent="0.25">
      <c r="B4" s="2" t="s">
        <v>2</v>
      </c>
      <c r="D4" s="2">
        <v>7.2</v>
      </c>
    </row>
    <row r="5" spans="2:19" x14ac:dyDescent="0.25">
      <c r="B5" s="2" t="s">
        <v>3</v>
      </c>
      <c r="D5" s="2">
        <v>3.6</v>
      </c>
    </row>
    <row r="6" spans="2:19" x14ac:dyDescent="0.25">
      <c r="B6" s="2" t="s">
        <v>4</v>
      </c>
      <c r="D6" s="2">
        <v>0.55000000000000004</v>
      </c>
    </row>
    <row r="7" spans="2:19" ht="45" x14ac:dyDescent="0.25">
      <c r="B7" s="21" t="s">
        <v>5</v>
      </c>
      <c r="D7" s="2">
        <v>0.49</v>
      </c>
    </row>
    <row r="8" spans="2:19" x14ac:dyDescent="0.25">
      <c r="B8" s="2" t="s">
        <v>6</v>
      </c>
      <c r="D8" s="2">
        <v>0.52</v>
      </c>
    </row>
    <row r="10" spans="2:19" x14ac:dyDescent="0.25">
      <c r="B10" s="12" t="s">
        <v>7</v>
      </c>
      <c r="C10" s="25"/>
      <c r="D10" s="13"/>
      <c r="F10" s="12" t="s">
        <v>29</v>
      </c>
      <c r="G10" s="25"/>
      <c r="H10" s="25"/>
      <c r="I10" s="18">
        <v>0.74</v>
      </c>
    </row>
    <row r="11" spans="2:19" x14ac:dyDescent="0.25">
      <c r="B11" s="14" t="s">
        <v>8</v>
      </c>
      <c r="D11" s="15"/>
      <c r="F11" s="14" t="s">
        <v>30</v>
      </c>
      <c r="I11" s="19">
        <v>0.68</v>
      </c>
    </row>
    <row r="12" spans="2:19" x14ac:dyDescent="0.25">
      <c r="B12" s="16" t="s">
        <v>23</v>
      </c>
      <c r="C12" s="26"/>
      <c r="D12" s="17"/>
      <c r="F12" s="16" t="s">
        <v>31</v>
      </c>
      <c r="G12" s="26"/>
      <c r="H12" s="26"/>
      <c r="I12" s="20">
        <v>0.71</v>
      </c>
    </row>
    <row r="13" spans="2:19" ht="30" customHeight="1" x14ac:dyDescent="0.25">
      <c r="N13" s="61"/>
      <c r="O13" s="61"/>
    </row>
    <row r="14" spans="2:19" x14ac:dyDescent="0.25">
      <c r="N14" s="60" t="s">
        <v>35</v>
      </c>
      <c r="O14" s="60"/>
      <c r="P14" s="62" t="s">
        <v>36</v>
      </c>
      <c r="Q14" s="63"/>
    </row>
    <row r="15" spans="2:19" ht="30.75" customHeight="1" x14ac:dyDescent="0.25">
      <c r="B15" s="27" t="s">
        <v>9</v>
      </c>
      <c r="C15" s="27" t="s">
        <v>10</v>
      </c>
      <c r="D15" s="27" t="s">
        <v>11</v>
      </c>
      <c r="E15" s="28" t="s">
        <v>12</v>
      </c>
      <c r="F15" s="27" t="s">
        <v>13</v>
      </c>
      <c r="G15" s="27" t="s">
        <v>14</v>
      </c>
      <c r="H15" s="27" t="s">
        <v>15</v>
      </c>
      <c r="I15" s="27" t="s">
        <v>16</v>
      </c>
      <c r="J15" s="27" t="s">
        <v>17</v>
      </c>
      <c r="K15" s="27" t="s">
        <v>18</v>
      </c>
      <c r="L15" s="27" t="s">
        <v>19</v>
      </c>
      <c r="M15" s="29" t="s">
        <v>20</v>
      </c>
      <c r="N15" s="30" t="s">
        <v>32</v>
      </c>
      <c r="O15" s="30" t="s">
        <v>33</v>
      </c>
      <c r="P15" s="28" t="s">
        <v>21</v>
      </c>
      <c r="Q15" s="28" t="s">
        <v>22</v>
      </c>
      <c r="R15" s="28" t="s">
        <v>70</v>
      </c>
    </row>
    <row r="16" spans="2:19" x14ac:dyDescent="0.25">
      <c r="B16" s="3" t="s">
        <v>24</v>
      </c>
      <c r="C16" s="3">
        <v>1995</v>
      </c>
      <c r="D16" s="3">
        <v>45</v>
      </c>
      <c r="E16" s="3">
        <v>21.61</v>
      </c>
      <c r="F16" s="3">
        <v>21.67</v>
      </c>
      <c r="G16" s="4">
        <v>617.79999999999995</v>
      </c>
      <c r="H16" s="3">
        <v>234.35</v>
      </c>
      <c r="I16" s="3">
        <v>0.38</v>
      </c>
      <c r="J16" s="5">
        <f t="shared" ref="J16:J40" si="0">H16/(2013-C16)</f>
        <v>13.019444444444444</v>
      </c>
      <c r="K16" s="6">
        <v>0.1</v>
      </c>
      <c r="L16" s="3">
        <v>46.65</v>
      </c>
      <c r="M16" s="23">
        <f t="shared" ref="M16:M40" si="1">L16*H16</f>
        <v>10932.4275</v>
      </c>
      <c r="N16" s="31"/>
      <c r="O16" s="31"/>
      <c r="P16" s="39"/>
      <c r="Q16" s="39"/>
      <c r="R16" s="56"/>
      <c r="S16" s="56"/>
    </row>
    <row r="17" spans="2:18" x14ac:dyDescent="0.25">
      <c r="B17" s="3" t="s">
        <v>24</v>
      </c>
      <c r="C17" s="3">
        <v>1995</v>
      </c>
      <c r="D17" s="3">
        <v>24</v>
      </c>
      <c r="E17" s="3">
        <v>18.77</v>
      </c>
      <c r="F17" s="3">
        <v>18.95</v>
      </c>
      <c r="G17" s="4">
        <v>619.4</v>
      </c>
      <c r="H17" s="3">
        <v>172.33</v>
      </c>
      <c r="I17" s="3">
        <v>0.28000000000000003</v>
      </c>
      <c r="J17" s="5">
        <f t="shared" si="0"/>
        <v>9.5738888888888898</v>
      </c>
      <c r="K17" s="6">
        <v>0.16</v>
      </c>
      <c r="L17" s="3">
        <v>24.99</v>
      </c>
      <c r="M17" s="23">
        <f t="shared" si="1"/>
        <v>4306.5267000000003</v>
      </c>
      <c r="N17" s="31"/>
      <c r="O17" s="31"/>
      <c r="P17" s="39"/>
      <c r="Q17" s="39"/>
      <c r="R17" s="56"/>
    </row>
    <row r="18" spans="2:18" x14ac:dyDescent="0.25">
      <c r="B18" s="3" t="s">
        <v>24</v>
      </c>
      <c r="C18" s="3">
        <v>1995</v>
      </c>
      <c r="D18" s="3">
        <v>25</v>
      </c>
      <c r="E18" s="3">
        <v>20.77</v>
      </c>
      <c r="F18" s="3">
        <v>20.43</v>
      </c>
      <c r="G18" s="4">
        <v>557.29999999999995</v>
      </c>
      <c r="H18" s="3">
        <v>190.04</v>
      </c>
      <c r="I18" s="3">
        <v>0.34</v>
      </c>
      <c r="J18" s="5">
        <f t="shared" si="0"/>
        <v>10.557777777777778</v>
      </c>
      <c r="K18" s="6">
        <v>0.16</v>
      </c>
      <c r="L18" s="3">
        <v>25.95</v>
      </c>
      <c r="M18" s="23">
        <f t="shared" si="1"/>
        <v>4931.5379999999996</v>
      </c>
      <c r="N18" s="31"/>
      <c r="O18" s="31"/>
      <c r="P18" s="39"/>
      <c r="Q18" s="39"/>
      <c r="R18" s="56"/>
    </row>
    <row r="19" spans="2:18" x14ac:dyDescent="0.25">
      <c r="B19" s="3" t="s">
        <v>24</v>
      </c>
      <c r="C19" s="3">
        <v>1995</v>
      </c>
      <c r="D19" s="3">
        <v>38</v>
      </c>
      <c r="E19" s="3">
        <v>21.42</v>
      </c>
      <c r="F19" s="3">
        <v>22.15</v>
      </c>
      <c r="G19" s="4">
        <v>624.6</v>
      </c>
      <c r="H19" s="3">
        <v>244.37</v>
      </c>
      <c r="I19" s="3">
        <v>0.39</v>
      </c>
      <c r="J19" s="5">
        <f t="shared" si="0"/>
        <v>13.576111111111111</v>
      </c>
      <c r="K19" s="6">
        <v>0.1</v>
      </c>
      <c r="L19" s="3">
        <v>38.049999999999997</v>
      </c>
      <c r="M19" s="23">
        <f t="shared" si="1"/>
        <v>9298.2785000000003</v>
      </c>
      <c r="N19" s="31"/>
      <c r="O19" s="31"/>
      <c r="P19" s="39"/>
      <c r="Q19" s="39"/>
      <c r="R19" s="56"/>
    </row>
    <row r="20" spans="2:18" x14ac:dyDescent="0.25">
      <c r="B20" s="3" t="s">
        <v>25</v>
      </c>
      <c r="C20" s="3">
        <v>1995</v>
      </c>
      <c r="D20" s="3">
        <v>4</v>
      </c>
      <c r="E20" s="3">
        <v>22.55</v>
      </c>
      <c r="F20" s="3">
        <v>27.74</v>
      </c>
      <c r="G20" s="4">
        <v>1008.3</v>
      </c>
      <c r="H20" s="3">
        <v>474.24</v>
      </c>
      <c r="I20" s="3">
        <v>0.47</v>
      </c>
      <c r="J20" s="5">
        <f t="shared" si="0"/>
        <v>26.346666666666668</v>
      </c>
      <c r="K20" s="6">
        <v>0.1</v>
      </c>
      <c r="L20" s="3">
        <v>4.57</v>
      </c>
      <c r="M20" s="23">
        <f t="shared" si="1"/>
        <v>2167.2768000000001</v>
      </c>
      <c r="N20" s="31"/>
      <c r="O20" s="31"/>
      <c r="P20" s="39"/>
      <c r="Q20" s="39"/>
      <c r="R20" s="56"/>
    </row>
    <row r="21" spans="2:18" x14ac:dyDescent="0.25">
      <c r="B21" s="3" t="s">
        <v>26</v>
      </c>
      <c r="C21" s="3">
        <v>1998</v>
      </c>
      <c r="D21" s="3">
        <v>19</v>
      </c>
      <c r="E21" s="3">
        <v>17.16</v>
      </c>
      <c r="F21" s="3">
        <v>14.79</v>
      </c>
      <c r="G21" s="4">
        <v>898.2</v>
      </c>
      <c r="H21" s="3">
        <v>163.87</v>
      </c>
      <c r="I21" s="3">
        <v>0.18</v>
      </c>
      <c r="J21" s="5">
        <f t="shared" si="0"/>
        <v>10.924666666666667</v>
      </c>
      <c r="K21" s="6">
        <v>0.16</v>
      </c>
      <c r="L21" s="3">
        <v>17.79</v>
      </c>
      <c r="M21" s="23">
        <f t="shared" si="1"/>
        <v>2915.2473</v>
      </c>
      <c r="N21" s="31"/>
      <c r="O21" s="31"/>
      <c r="P21" s="39"/>
      <c r="Q21" s="39"/>
      <c r="R21" s="56"/>
    </row>
    <row r="22" spans="2:18" x14ac:dyDescent="0.25">
      <c r="B22" s="3" t="s">
        <v>24</v>
      </c>
      <c r="C22" s="3">
        <v>1998</v>
      </c>
      <c r="D22" s="3">
        <v>20</v>
      </c>
      <c r="E22" s="3">
        <v>15.72</v>
      </c>
      <c r="F22" s="3">
        <v>16.45</v>
      </c>
      <c r="G22" s="4">
        <v>936.7</v>
      </c>
      <c r="H22" s="3">
        <v>150.47999999999999</v>
      </c>
      <c r="I22" s="3">
        <v>0.16</v>
      </c>
      <c r="J22" s="5">
        <f t="shared" si="0"/>
        <v>10.032</v>
      </c>
      <c r="K22" s="6">
        <v>0.11</v>
      </c>
      <c r="L22" s="3">
        <v>21.67</v>
      </c>
      <c r="M22" s="23">
        <f t="shared" si="1"/>
        <v>3260.9016000000001</v>
      </c>
      <c r="N22" s="31"/>
      <c r="O22" s="31"/>
      <c r="P22" s="39"/>
      <c r="Q22" s="39"/>
      <c r="R22" s="56"/>
    </row>
    <row r="23" spans="2:18" x14ac:dyDescent="0.25">
      <c r="B23" s="3" t="s">
        <v>24</v>
      </c>
      <c r="C23" s="3">
        <v>1998</v>
      </c>
      <c r="D23" s="3">
        <v>25</v>
      </c>
      <c r="E23" s="3">
        <v>16.739999999999998</v>
      </c>
      <c r="F23" s="3">
        <v>18.22</v>
      </c>
      <c r="G23" s="4">
        <v>872</v>
      </c>
      <c r="H23" s="3">
        <v>187.19</v>
      </c>
      <c r="I23" s="3">
        <v>0.21</v>
      </c>
      <c r="J23" s="5">
        <f t="shared" si="0"/>
        <v>12.479333333333333</v>
      </c>
      <c r="K23" s="6">
        <v>0.11</v>
      </c>
      <c r="L23" s="3">
        <v>30.72</v>
      </c>
      <c r="M23" s="23">
        <f t="shared" si="1"/>
        <v>5750.4767999999995</v>
      </c>
      <c r="N23" s="31"/>
      <c r="O23" s="31"/>
      <c r="P23" s="39"/>
      <c r="Q23" s="39"/>
      <c r="R23" s="56"/>
    </row>
    <row r="24" spans="2:18" x14ac:dyDescent="0.25">
      <c r="B24" s="3" t="s">
        <v>26</v>
      </c>
      <c r="C24" s="3">
        <v>1998</v>
      </c>
      <c r="D24" s="3">
        <v>14</v>
      </c>
      <c r="E24" s="3">
        <v>17.98</v>
      </c>
      <c r="F24" s="3">
        <v>16.309999999999999</v>
      </c>
      <c r="G24" s="4">
        <v>990.5</v>
      </c>
      <c r="H24" s="3">
        <v>203.91</v>
      </c>
      <c r="I24" s="3">
        <v>0.21</v>
      </c>
      <c r="J24" s="5">
        <f t="shared" si="0"/>
        <v>13.593999999999999</v>
      </c>
      <c r="K24" s="6">
        <v>0.12</v>
      </c>
      <c r="L24" s="3">
        <v>17.48</v>
      </c>
      <c r="M24" s="23">
        <f t="shared" si="1"/>
        <v>3564.3467999999998</v>
      </c>
      <c r="N24" s="31"/>
      <c r="O24" s="31"/>
      <c r="P24" s="39"/>
      <c r="Q24" s="39"/>
      <c r="R24" s="56"/>
    </row>
    <row r="25" spans="2:18" x14ac:dyDescent="0.25">
      <c r="B25" s="3" t="s">
        <v>26</v>
      </c>
      <c r="C25" s="3">
        <v>1998</v>
      </c>
      <c r="D25" s="3">
        <v>7</v>
      </c>
      <c r="E25" s="3">
        <v>17.690000000000001</v>
      </c>
      <c r="F25" s="3">
        <v>13.7</v>
      </c>
      <c r="G25" s="4">
        <v>852.4</v>
      </c>
      <c r="H25" s="3">
        <v>138.33000000000001</v>
      </c>
      <c r="I25" s="3">
        <v>0.16</v>
      </c>
      <c r="J25" s="5">
        <f t="shared" si="0"/>
        <v>9.2220000000000013</v>
      </c>
      <c r="K25" s="6">
        <v>0.35</v>
      </c>
      <c r="L25" s="3">
        <v>5.3</v>
      </c>
      <c r="M25" s="23">
        <f t="shared" si="1"/>
        <v>733.149</v>
      </c>
      <c r="N25" s="31"/>
      <c r="O25" s="31"/>
      <c r="P25" s="39"/>
      <c r="Q25" s="39"/>
      <c r="R25" s="56"/>
    </row>
    <row r="26" spans="2:18" x14ac:dyDescent="0.25">
      <c r="B26" s="3" t="s">
        <v>24</v>
      </c>
      <c r="C26" s="3">
        <v>1998</v>
      </c>
      <c r="D26" s="3">
        <v>11</v>
      </c>
      <c r="E26" s="3">
        <v>16.84</v>
      </c>
      <c r="F26" s="3">
        <v>17.87</v>
      </c>
      <c r="G26" s="4">
        <v>942.4</v>
      </c>
      <c r="H26" s="3">
        <v>196.07</v>
      </c>
      <c r="I26" s="3">
        <v>0.21</v>
      </c>
      <c r="J26" s="5">
        <f t="shared" si="0"/>
        <v>13.071333333333333</v>
      </c>
      <c r="K26" s="6">
        <v>0.13</v>
      </c>
      <c r="L26" s="3">
        <v>11.73</v>
      </c>
      <c r="M26" s="23">
        <f t="shared" si="1"/>
        <v>2299.9011</v>
      </c>
      <c r="N26" s="31"/>
      <c r="O26" s="31"/>
      <c r="P26" s="39"/>
      <c r="Q26" s="39"/>
      <c r="R26" s="56"/>
    </row>
    <row r="27" spans="2:18" x14ac:dyDescent="0.25">
      <c r="B27" s="3" t="s">
        <v>26</v>
      </c>
      <c r="C27" s="3">
        <v>1998</v>
      </c>
      <c r="D27" s="3">
        <v>5</v>
      </c>
      <c r="E27" s="3">
        <v>18.61</v>
      </c>
      <c r="F27" s="3">
        <v>15.21</v>
      </c>
      <c r="G27" s="4">
        <v>973.3</v>
      </c>
      <c r="H27" s="3">
        <v>211</v>
      </c>
      <c r="I27" s="3">
        <v>0.22</v>
      </c>
      <c r="J27" s="5">
        <f t="shared" si="0"/>
        <v>14.066666666666666</v>
      </c>
      <c r="K27" s="6">
        <v>0.54</v>
      </c>
      <c r="L27" s="3">
        <v>7.45</v>
      </c>
      <c r="M27" s="23">
        <f t="shared" si="1"/>
        <v>1571.95</v>
      </c>
      <c r="N27" s="31"/>
      <c r="O27" s="31"/>
      <c r="P27" s="39"/>
      <c r="Q27" s="39"/>
      <c r="R27" s="56"/>
    </row>
    <row r="28" spans="2:18" x14ac:dyDescent="0.25">
      <c r="B28" s="3" t="s">
        <v>24</v>
      </c>
      <c r="C28" s="3">
        <v>1998</v>
      </c>
      <c r="D28" s="3">
        <v>23</v>
      </c>
      <c r="E28" s="3">
        <v>17.28</v>
      </c>
      <c r="F28" s="3">
        <v>17.920000000000002</v>
      </c>
      <c r="G28" s="4">
        <v>887</v>
      </c>
      <c r="H28" s="3">
        <v>200.92</v>
      </c>
      <c r="I28" s="3">
        <v>0.23</v>
      </c>
      <c r="J28" s="5">
        <f t="shared" si="0"/>
        <v>13.394666666666666</v>
      </c>
      <c r="K28" s="6">
        <v>0.13</v>
      </c>
      <c r="L28" s="3">
        <v>22.56</v>
      </c>
      <c r="M28" s="23">
        <f t="shared" si="1"/>
        <v>4532.7551999999996</v>
      </c>
      <c r="N28" s="31"/>
      <c r="O28" s="31"/>
      <c r="P28" s="39"/>
      <c r="Q28" s="39"/>
      <c r="R28" s="56"/>
    </row>
    <row r="29" spans="2:18" x14ac:dyDescent="0.25">
      <c r="B29" s="3" t="s">
        <v>24</v>
      </c>
      <c r="C29" s="3">
        <v>1995</v>
      </c>
      <c r="D29" s="3">
        <v>13</v>
      </c>
      <c r="E29" s="3">
        <v>17.54</v>
      </c>
      <c r="F29" s="3">
        <v>19.010000000000002</v>
      </c>
      <c r="G29" s="4">
        <v>797.4</v>
      </c>
      <c r="H29" s="3">
        <v>191.94</v>
      </c>
      <c r="I29" s="3">
        <v>0.24</v>
      </c>
      <c r="J29" s="5">
        <f t="shared" si="0"/>
        <v>10.663333333333334</v>
      </c>
      <c r="K29" s="6">
        <v>0.25</v>
      </c>
      <c r="L29" s="3">
        <v>13.68</v>
      </c>
      <c r="M29" s="23">
        <f t="shared" si="1"/>
        <v>2625.7392</v>
      </c>
      <c r="N29" s="31"/>
      <c r="O29" s="31"/>
      <c r="P29" s="39"/>
      <c r="Q29" s="39"/>
      <c r="R29" s="56"/>
    </row>
    <row r="30" spans="2:18" x14ac:dyDescent="0.25">
      <c r="B30" s="3" t="s">
        <v>27</v>
      </c>
      <c r="C30" s="3">
        <v>1999</v>
      </c>
      <c r="D30" s="3">
        <v>8</v>
      </c>
      <c r="E30" s="3">
        <v>15.5</v>
      </c>
      <c r="F30" s="3">
        <v>11.69</v>
      </c>
      <c r="G30" s="4">
        <v>587.5</v>
      </c>
      <c r="H30" s="3">
        <v>81.87</v>
      </c>
      <c r="I30" s="3">
        <v>0.14000000000000001</v>
      </c>
      <c r="J30" s="5">
        <f t="shared" si="0"/>
        <v>5.8478571428571433</v>
      </c>
      <c r="K30" s="6">
        <v>0.28000000000000003</v>
      </c>
      <c r="L30" s="3">
        <v>9.83</v>
      </c>
      <c r="M30" s="23">
        <f t="shared" si="1"/>
        <v>804.78210000000001</v>
      </c>
      <c r="N30" s="31"/>
      <c r="O30" s="31"/>
      <c r="P30" s="39"/>
      <c r="Q30" s="39"/>
      <c r="R30" s="56"/>
    </row>
    <row r="31" spans="2:18" x14ac:dyDescent="0.25">
      <c r="B31" s="3" t="s">
        <v>27</v>
      </c>
      <c r="C31" s="3">
        <v>1998</v>
      </c>
      <c r="D31" s="3">
        <v>3</v>
      </c>
      <c r="E31" s="3">
        <v>21.63</v>
      </c>
      <c r="F31" s="3">
        <v>17.28</v>
      </c>
      <c r="G31" s="4">
        <v>477.8</v>
      </c>
      <c r="H31" s="3">
        <v>151.94999999999999</v>
      </c>
      <c r="I31" s="3">
        <v>0.32</v>
      </c>
      <c r="J31" s="5">
        <f t="shared" si="0"/>
        <v>10.129999999999999</v>
      </c>
      <c r="K31" s="3">
        <v>0</v>
      </c>
      <c r="L31" s="3">
        <v>3.03</v>
      </c>
      <c r="M31" s="23">
        <f t="shared" si="1"/>
        <v>460.40849999999995</v>
      </c>
      <c r="N31" s="31"/>
      <c r="O31" s="31"/>
      <c r="P31" s="39"/>
      <c r="Q31" s="39"/>
      <c r="R31" s="56"/>
    </row>
    <row r="32" spans="2:18" x14ac:dyDescent="0.25">
      <c r="B32" s="3" t="s">
        <v>26</v>
      </c>
      <c r="C32" s="3">
        <v>1998</v>
      </c>
      <c r="D32" s="3">
        <v>5</v>
      </c>
      <c r="E32" s="3">
        <v>19.52</v>
      </c>
      <c r="F32" s="3">
        <v>16.989999999999998</v>
      </c>
      <c r="G32" s="4">
        <v>893.3</v>
      </c>
      <c r="H32" s="3">
        <v>228.71</v>
      </c>
      <c r="I32" s="3">
        <v>0.26</v>
      </c>
      <c r="J32" s="5">
        <f t="shared" si="0"/>
        <v>15.247333333333334</v>
      </c>
      <c r="K32" s="6">
        <v>0.19</v>
      </c>
      <c r="L32" s="3">
        <v>5.54</v>
      </c>
      <c r="M32" s="23">
        <f t="shared" si="1"/>
        <v>1267.0534</v>
      </c>
      <c r="N32" s="31"/>
      <c r="O32" s="31"/>
      <c r="P32" s="39"/>
      <c r="Q32" s="39"/>
      <c r="R32" s="56"/>
    </row>
    <row r="33" spans="2:18" x14ac:dyDescent="0.25">
      <c r="B33" s="3" t="s">
        <v>26</v>
      </c>
      <c r="C33" s="3">
        <v>1998</v>
      </c>
      <c r="D33" s="3">
        <v>10</v>
      </c>
      <c r="E33" s="3">
        <v>16.59</v>
      </c>
      <c r="F33" s="3">
        <v>15.42</v>
      </c>
      <c r="G33" s="4">
        <v>893.3</v>
      </c>
      <c r="H33" s="3">
        <v>157.80000000000001</v>
      </c>
      <c r="I33" s="3">
        <v>0.18</v>
      </c>
      <c r="J33" s="5">
        <f t="shared" si="0"/>
        <v>10.520000000000001</v>
      </c>
      <c r="K33" s="6">
        <v>0.23</v>
      </c>
      <c r="L33" s="3">
        <v>10.130000000000001</v>
      </c>
      <c r="M33" s="23">
        <f t="shared" si="1"/>
        <v>1598.5140000000004</v>
      </c>
      <c r="N33" s="31"/>
      <c r="O33" s="31"/>
      <c r="P33" s="39"/>
      <c r="Q33" s="39"/>
      <c r="R33" s="56"/>
    </row>
    <row r="34" spans="2:18" x14ac:dyDescent="0.25">
      <c r="B34" s="3" t="s">
        <v>24</v>
      </c>
      <c r="C34" s="3">
        <v>1995</v>
      </c>
      <c r="D34" s="3">
        <v>49</v>
      </c>
      <c r="E34" s="3">
        <v>19.89</v>
      </c>
      <c r="F34" s="3">
        <v>22.68</v>
      </c>
      <c r="G34" s="4">
        <v>866</v>
      </c>
      <c r="H34" s="3">
        <v>302.58999999999997</v>
      </c>
      <c r="I34" s="3">
        <v>0.35</v>
      </c>
      <c r="J34" s="5">
        <f t="shared" si="0"/>
        <v>16.810555555555553</v>
      </c>
      <c r="K34" s="6">
        <v>0.09</v>
      </c>
      <c r="L34" s="3">
        <v>50.97</v>
      </c>
      <c r="M34" s="23">
        <f t="shared" si="1"/>
        <v>15423.012299999999</v>
      </c>
      <c r="N34" s="31"/>
      <c r="O34" s="31"/>
      <c r="P34" s="39"/>
      <c r="Q34" s="39"/>
      <c r="R34" s="56"/>
    </row>
    <row r="35" spans="2:18" x14ac:dyDescent="0.25">
      <c r="B35" s="3" t="s">
        <v>25</v>
      </c>
      <c r="C35" s="3">
        <v>1995</v>
      </c>
      <c r="D35" s="3">
        <v>30</v>
      </c>
      <c r="E35" s="3">
        <v>22.84</v>
      </c>
      <c r="F35" s="3">
        <v>28.75</v>
      </c>
      <c r="G35" s="4">
        <v>938.9</v>
      </c>
      <c r="H35" s="3">
        <v>511.24</v>
      </c>
      <c r="I35" s="3">
        <v>0.54</v>
      </c>
      <c r="J35" s="5">
        <f t="shared" si="0"/>
        <v>28.402222222222221</v>
      </c>
      <c r="K35" s="6">
        <v>0.08</v>
      </c>
      <c r="L35" s="3">
        <v>29.99</v>
      </c>
      <c r="M35" s="23">
        <f t="shared" si="1"/>
        <v>15332.087599999999</v>
      </c>
      <c r="N35" s="31"/>
      <c r="O35" s="31"/>
      <c r="P35" s="39"/>
      <c r="Q35" s="39"/>
      <c r="R35" s="56"/>
    </row>
    <row r="36" spans="2:18" x14ac:dyDescent="0.25">
      <c r="B36" s="3" t="s">
        <v>25</v>
      </c>
      <c r="C36" s="3">
        <v>1995</v>
      </c>
      <c r="D36" s="3">
        <v>46</v>
      </c>
      <c r="E36" s="3">
        <v>22.08</v>
      </c>
      <c r="F36" s="3">
        <v>27.85</v>
      </c>
      <c r="G36" s="4">
        <v>997.1</v>
      </c>
      <c r="H36" s="3">
        <v>458.05</v>
      </c>
      <c r="I36" s="3">
        <v>0.46</v>
      </c>
      <c r="J36" s="5">
        <f t="shared" si="0"/>
        <v>25.447222222222223</v>
      </c>
      <c r="K36" s="6">
        <v>0.06</v>
      </c>
      <c r="L36" s="3">
        <v>45.1</v>
      </c>
      <c r="M36" s="23">
        <f t="shared" si="1"/>
        <v>20658.055</v>
      </c>
      <c r="N36" s="31"/>
      <c r="O36" s="31"/>
      <c r="P36" s="39"/>
      <c r="Q36" s="39"/>
      <c r="R36" s="56"/>
    </row>
    <row r="37" spans="2:18" x14ac:dyDescent="0.25">
      <c r="B37" s="3" t="s">
        <v>25</v>
      </c>
      <c r="C37" s="3">
        <v>1995</v>
      </c>
      <c r="D37" s="3">
        <v>18</v>
      </c>
      <c r="E37" s="3">
        <v>22.42</v>
      </c>
      <c r="F37" s="3">
        <v>28.65</v>
      </c>
      <c r="G37" s="4">
        <v>1000</v>
      </c>
      <c r="H37" s="3">
        <v>509.21</v>
      </c>
      <c r="I37" s="3">
        <v>0.51</v>
      </c>
      <c r="J37" s="5">
        <f t="shared" si="0"/>
        <v>28.289444444444442</v>
      </c>
      <c r="K37" s="6">
        <v>0.1</v>
      </c>
      <c r="L37" s="3">
        <v>19.329999999999998</v>
      </c>
      <c r="M37" s="23">
        <f t="shared" si="1"/>
        <v>9843.0292999999983</v>
      </c>
      <c r="N37" s="31"/>
      <c r="O37" s="31"/>
      <c r="P37" s="39"/>
      <c r="Q37" s="39"/>
      <c r="R37" s="56"/>
    </row>
    <row r="38" spans="2:18" x14ac:dyDescent="0.25">
      <c r="B38" s="3" t="s">
        <v>25</v>
      </c>
      <c r="C38" s="3">
        <v>1995</v>
      </c>
      <c r="D38" s="3">
        <v>20</v>
      </c>
      <c r="E38" s="3">
        <v>23.06</v>
      </c>
      <c r="F38" s="3">
        <v>30.29</v>
      </c>
      <c r="G38" s="4">
        <v>996.7</v>
      </c>
      <c r="H38" s="3">
        <v>582.42999999999995</v>
      </c>
      <c r="I38" s="3">
        <v>0.57999999999999996</v>
      </c>
      <c r="J38" s="5">
        <f t="shared" si="0"/>
        <v>32.357222222222219</v>
      </c>
      <c r="K38" s="6">
        <v>0.14000000000000001</v>
      </c>
      <c r="L38" s="3">
        <v>19.309999999999999</v>
      </c>
      <c r="M38" s="23">
        <f t="shared" si="1"/>
        <v>11246.723299999998</v>
      </c>
      <c r="N38" s="31"/>
      <c r="O38" s="31"/>
      <c r="P38" s="39"/>
      <c r="Q38" s="39"/>
      <c r="R38" s="56"/>
    </row>
    <row r="39" spans="2:18" x14ac:dyDescent="0.25">
      <c r="B39" s="3" t="s">
        <v>24</v>
      </c>
      <c r="C39" s="3">
        <v>1995</v>
      </c>
      <c r="D39" s="3">
        <v>46</v>
      </c>
      <c r="E39" s="3">
        <v>18.71</v>
      </c>
      <c r="F39" s="3">
        <v>20.73</v>
      </c>
      <c r="G39" s="4">
        <v>874.6</v>
      </c>
      <c r="H39" s="3">
        <v>232.17</v>
      </c>
      <c r="I39" s="3">
        <v>0.27</v>
      </c>
      <c r="J39" s="5">
        <f t="shared" si="0"/>
        <v>12.898333333333333</v>
      </c>
      <c r="K39" s="6">
        <v>0.08</v>
      </c>
      <c r="L39" s="3">
        <v>44.76</v>
      </c>
      <c r="M39" s="23">
        <f t="shared" si="1"/>
        <v>10391.929199999999</v>
      </c>
      <c r="N39" s="31"/>
      <c r="O39" s="31"/>
      <c r="P39" s="39"/>
      <c r="Q39" s="39"/>
      <c r="R39" s="56"/>
    </row>
    <row r="40" spans="2:18" x14ac:dyDescent="0.25">
      <c r="B40" s="3" t="s">
        <v>24</v>
      </c>
      <c r="C40" s="3">
        <v>1995</v>
      </c>
      <c r="D40" s="3">
        <v>22</v>
      </c>
      <c r="E40" s="3">
        <v>18.440000000000001</v>
      </c>
      <c r="F40" s="3">
        <v>20.04</v>
      </c>
      <c r="G40" s="4">
        <v>824.2</v>
      </c>
      <c r="H40" s="3">
        <v>223.61</v>
      </c>
      <c r="I40" s="3">
        <v>0.27</v>
      </c>
      <c r="J40" s="5">
        <f t="shared" si="0"/>
        <v>12.422777777777778</v>
      </c>
      <c r="K40" s="6">
        <v>0.1</v>
      </c>
      <c r="L40" s="3">
        <v>23.07</v>
      </c>
      <c r="M40" s="23">
        <f t="shared" si="1"/>
        <v>5158.6827000000003</v>
      </c>
      <c r="N40" s="31"/>
      <c r="O40" s="31"/>
      <c r="P40" s="39"/>
      <c r="Q40" s="39"/>
      <c r="R40" s="56"/>
    </row>
    <row r="41" spans="2:18" x14ac:dyDescent="0.25">
      <c r="E41" s="7"/>
      <c r="I41" s="8"/>
      <c r="J41" s="9"/>
      <c r="K41" s="10" t="s">
        <v>28</v>
      </c>
      <c r="L41" s="11">
        <f>SUM(L16:L40)</f>
        <v>549.65</v>
      </c>
      <c r="M41" s="24">
        <f>SUM(M16:M40)</f>
        <v>151074.79190000001</v>
      </c>
      <c r="N41" s="31"/>
      <c r="O41" s="31"/>
    </row>
  </sheetData>
  <autoFilter ref="B15:O41" xr:uid="{00000000-0009-0000-0000-000001000000}"/>
  <mergeCells count="3">
    <mergeCell ref="N14:O14"/>
    <mergeCell ref="N13:O13"/>
    <mergeCell ref="P14:Q1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0"/>
  <sheetViews>
    <sheetView workbookViewId="0">
      <selection activeCell="J4" sqref="J4:L4"/>
    </sheetView>
  </sheetViews>
  <sheetFormatPr baseColWidth="10" defaultRowHeight="12.75" x14ac:dyDescent="0.2"/>
  <cols>
    <col min="1" max="1" width="4" customWidth="1"/>
    <col min="2" max="2" width="43.5703125" customWidth="1"/>
    <col min="3" max="3" width="15.85546875" customWidth="1"/>
    <col min="4" max="4" width="11.140625" customWidth="1"/>
    <col min="5" max="5" width="14.42578125" customWidth="1"/>
    <col min="6" max="6" width="14" customWidth="1"/>
    <col min="7" max="7" width="25.42578125" customWidth="1"/>
    <col min="8" max="8" width="14" customWidth="1"/>
    <col min="9" max="9" width="24" style="34" customWidth="1"/>
    <col min="10" max="10" width="11.5703125" style="32" bestFit="1" customWidth="1"/>
    <col min="11" max="11" width="18" style="32" bestFit="1" customWidth="1"/>
    <col min="12" max="12" width="22" style="32" customWidth="1"/>
    <col min="13" max="13" width="11.42578125" style="32"/>
  </cols>
  <sheetData>
    <row r="2" spans="2:13" ht="44.25" customHeight="1" x14ac:dyDescent="0.2"/>
    <row r="3" spans="2:13" ht="13.5" thickBot="1" x14ac:dyDescent="0.25">
      <c r="B3" s="41"/>
      <c r="C3" s="41"/>
      <c r="D3" s="41"/>
      <c r="E3" s="41"/>
      <c r="F3" s="41"/>
      <c r="G3" s="41"/>
      <c r="H3" s="41"/>
      <c r="I3" s="42"/>
    </row>
    <row r="4" spans="2:13" s="40" customFormat="1" ht="52.5" thickTop="1" thickBot="1" x14ac:dyDescent="0.25">
      <c r="B4" s="43" t="s">
        <v>37</v>
      </c>
      <c r="C4" s="43" t="s">
        <v>39</v>
      </c>
      <c r="D4" s="43" t="s">
        <v>40</v>
      </c>
      <c r="E4" s="43" t="s">
        <v>41</v>
      </c>
      <c r="F4" s="43" t="s">
        <v>66</v>
      </c>
      <c r="G4" s="43" t="s">
        <v>38</v>
      </c>
      <c r="H4" s="43" t="s">
        <v>67</v>
      </c>
      <c r="I4" s="43" t="s">
        <v>43</v>
      </c>
      <c r="J4" s="64" t="s">
        <v>69</v>
      </c>
      <c r="K4" s="64"/>
      <c r="L4" s="64"/>
    </row>
    <row r="5" spans="2:13" ht="39" thickBot="1" x14ac:dyDescent="0.25">
      <c r="B5" s="44" t="s">
        <v>61</v>
      </c>
      <c r="C5" s="45"/>
      <c r="D5" s="45"/>
      <c r="E5" s="46">
        <v>1.9</v>
      </c>
      <c r="F5" s="47" t="s">
        <v>42</v>
      </c>
      <c r="G5" s="48" t="s">
        <v>46</v>
      </c>
      <c r="H5" s="47">
        <v>420</v>
      </c>
      <c r="I5" s="49" t="s">
        <v>47</v>
      </c>
      <c r="J5" s="51"/>
      <c r="K5" s="51"/>
      <c r="L5" s="55"/>
    </row>
    <row r="6" spans="2:13" ht="51.75" thickBot="1" x14ac:dyDescent="0.25">
      <c r="B6" s="44" t="s">
        <v>62</v>
      </c>
      <c r="C6" s="46">
        <v>720</v>
      </c>
      <c r="D6" s="46">
        <v>530</v>
      </c>
      <c r="E6" s="50"/>
      <c r="F6" s="47" t="s">
        <v>42</v>
      </c>
      <c r="G6" s="48" t="s">
        <v>45</v>
      </c>
      <c r="H6" s="46"/>
      <c r="I6" s="49" t="s">
        <v>44</v>
      </c>
      <c r="J6" s="52"/>
      <c r="L6" s="53"/>
      <c r="M6" s="54"/>
    </row>
    <row r="7" spans="2:13" ht="38.25" x14ac:dyDescent="0.2">
      <c r="B7" s="44" t="s">
        <v>63</v>
      </c>
      <c r="C7" s="46">
        <v>90</v>
      </c>
      <c r="D7" s="46">
        <v>300</v>
      </c>
      <c r="E7" s="45"/>
      <c r="F7" s="47" t="s">
        <v>42</v>
      </c>
      <c r="G7" s="47" t="s">
        <v>48</v>
      </c>
      <c r="H7" s="46"/>
      <c r="I7" s="49" t="s">
        <v>68</v>
      </c>
    </row>
    <row r="8" spans="2:13" ht="76.5" x14ac:dyDescent="0.2">
      <c r="B8" s="48" t="s">
        <v>64</v>
      </c>
      <c r="C8" s="47">
        <f>15*12</f>
        <v>180</v>
      </c>
      <c r="D8" s="46">
        <v>780</v>
      </c>
      <c r="E8" s="50"/>
      <c r="F8" s="47" t="s">
        <v>42</v>
      </c>
      <c r="G8" s="48" t="s">
        <v>52</v>
      </c>
      <c r="H8" s="46"/>
      <c r="I8" s="49" t="s">
        <v>53</v>
      </c>
      <c r="L8" s="52"/>
    </row>
    <row r="9" spans="2:13" ht="63.75" x14ac:dyDescent="0.2">
      <c r="B9" s="44" t="s">
        <v>65</v>
      </c>
      <c r="C9" s="46">
        <v>390</v>
      </c>
      <c r="D9" s="46">
        <v>880</v>
      </c>
      <c r="E9" s="50"/>
      <c r="F9" s="48" t="s">
        <v>49</v>
      </c>
      <c r="G9" s="48" t="s">
        <v>50</v>
      </c>
      <c r="H9" s="46"/>
      <c r="I9" s="49" t="s">
        <v>51</v>
      </c>
      <c r="J9" s="52"/>
    </row>
    <row r="10" spans="2:13" x14ac:dyDescent="0.2">
      <c r="J10" s="52"/>
    </row>
  </sheetData>
  <mergeCells count="1">
    <mergeCell ref="J4:L4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K44"/>
  <sheetViews>
    <sheetView tabSelected="1" zoomScaleNormal="100" workbookViewId="0">
      <selection activeCell="K11" sqref="K11"/>
    </sheetView>
  </sheetViews>
  <sheetFormatPr baseColWidth="10" defaultRowHeight="12.75" x14ac:dyDescent="0.2"/>
  <cols>
    <col min="2" max="2" width="5.7109375" bestFit="1" customWidth="1"/>
    <col min="3" max="4" width="9.5703125" customWidth="1"/>
    <col min="5" max="5" width="8.7109375" customWidth="1"/>
    <col min="6" max="6" width="14.7109375" customWidth="1"/>
    <col min="8" max="8" width="14.28515625" style="35" customWidth="1"/>
    <col min="9" max="9" width="17.5703125" style="35" customWidth="1"/>
    <col min="10" max="10" width="17" style="35" customWidth="1"/>
    <col min="11" max="11" width="16.85546875" customWidth="1"/>
  </cols>
  <sheetData>
    <row r="5" spans="2:11" ht="19.5" customHeight="1" x14ac:dyDescent="0.2"/>
    <row r="6" spans="2:11" ht="19.5" customHeight="1" x14ac:dyDescent="0.2"/>
    <row r="7" spans="2:11" ht="19.5" customHeight="1" x14ac:dyDescent="0.2"/>
    <row r="8" spans="2:11" ht="19.5" customHeight="1" x14ac:dyDescent="0.2"/>
    <row r="9" spans="2:11" ht="19.5" customHeight="1" x14ac:dyDescent="0.2"/>
    <row r="10" spans="2:11" s="32" customFormat="1" ht="51" x14ac:dyDescent="0.2">
      <c r="B10" s="33" t="s">
        <v>54</v>
      </c>
      <c r="C10" s="33" t="s">
        <v>72</v>
      </c>
      <c r="D10" s="33" t="s">
        <v>73</v>
      </c>
      <c r="E10" s="33" t="s">
        <v>57</v>
      </c>
      <c r="F10" s="33" t="s">
        <v>58</v>
      </c>
      <c r="G10" s="33" t="s">
        <v>55</v>
      </c>
      <c r="H10" s="36" t="s">
        <v>59</v>
      </c>
      <c r="I10" s="36" t="s">
        <v>56</v>
      </c>
      <c r="J10" s="36" t="s">
        <v>60</v>
      </c>
      <c r="K10" s="36" t="s">
        <v>75</v>
      </c>
    </row>
    <row r="11" spans="2:11" x14ac:dyDescent="0.2">
      <c r="B11">
        <v>1</v>
      </c>
      <c r="C11" t="s">
        <v>71</v>
      </c>
      <c r="D11">
        <v>1996</v>
      </c>
      <c r="E11">
        <v>0.54</v>
      </c>
      <c r="F11">
        <v>420</v>
      </c>
      <c r="G11">
        <v>50</v>
      </c>
      <c r="H11" s="35">
        <f>+F11*E11</f>
        <v>226.8</v>
      </c>
      <c r="I11" s="37">
        <f>18.71+1.65*16+-0.06*G11</f>
        <v>42.11</v>
      </c>
      <c r="J11" s="38">
        <f>+H11/I11</f>
        <v>5.3858940869152221</v>
      </c>
      <c r="K11" s="38">
        <f>+J11/9.5</f>
        <v>0.56693621967528651</v>
      </c>
    </row>
    <row r="12" spans="2:11" x14ac:dyDescent="0.2">
      <c r="B12">
        <v>2</v>
      </c>
      <c r="C12" t="s">
        <v>71</v>
      </c>
      <c r="D12">
        <v>1996</v>
      </c>
      <c r="E12">
        <v>2.5</v>
      </c>
      <c r="F12">
        <v>420</v>
      </c>
      <c r="I12" s="37"/>
      <c r="J12" s="38"/>
      <c r="K12" s="38"/>
    </row>
    <row r="13" spans="2:11" x14ac:dyDescent="0.2">
      <c r="B13">
        <v>3</v>
      </c>
      <c r="C13" t="s">
        <v>71</v>
      </c>
      <c r="D13">
        <v>1996</v>
      </c>
      <c r="E13">
        <v>6.43</v>
      </c>
      <c r="F13">
        <v>420</v>
      </c>
      <c r="I13" s="37"/>
      <c r="J13" s="38"/>
      <c r="K13" s="38"/>
    </row>
    <row r="14" spans="2:11" x14ac:dyDescent="0.2">
      <c r="B14">
        <v>4</v>
      </c>
      <c r="C14" t="s">
        <v>71</v>
      </c>
      <c r="D14">
        <v>1996</v>
      </c>
      <c r="E14">
        <v>0.21</v>
      </c>
      <c r="F14">
        <v>420</v>
      </c>
      <c r="I14" s="37"/>
      <c r="J14" s="38"/>
      <c r="K14" s="38"/>
    </row>
    <row r="15" spans="2:11" x14ac:dyDescent="0.2">
      <c r="B15">
        <v>5</v>
      </c>
      <c r="C15" t="s">
        <v>71</v>
      </c>
      <c r="D15">
        <v>1996</v>
      </c>
      <c r="E15">
        <v>5.93</v>
      </c>
      <c r="F15">
        <v>420</v>
      </c>
      <c r="I15" s="37"/>
      <c r="J15" s="38"/>
      <c r="K15" s="38"/>
    </row>
    <row r="16" spans="2:11" x14ac:dyDescent="0.2">
      <c r="B16">
        <v>8</v>
      </c>
      <c r="C16" t="s">
        <v>71</v>
      </c>
      <c r="D16">
        <v>1998</v>
      </c>
      <c r="E16">
        <v>3.62</v>
      </c>
      <c r="F16">
        <v>420</v>
      </c>
      <c r="I16" s="37"/>
      <c r="J16" s="38"/>
      <c r="K16" s="38"/>
    </row>
    <row r="17" spans="2:11" x14ac:dyDescent="0.2">
      <c r="B17">
        <v>9</v>
      </c>
      <c r="C17" t="s">
        <v>71</v>
      </c>
      <c r="D17">
        <v>1998</v>
      </c>
      <c r="E17">
        <v>3.11</v>
      </c>
      <c r="F17">
        <v>420</v>
      </c>
      <c r="I17" s="37"/>
      <c r="J17" s="38"/>
      <c r="K17" s="38"/>
    </row>
    <row r="18" spans="2:11" x14ac:dyDescent="0.2">
      <c r="B18">
        <v>10</v>
      </c>
      <c r="C18" t="s">
        <v>71</v>
      </c>
      <c r="D18">
        <v>1998</v>
      </c>
      <c r="E18">
        <v>3.47</v>
      </c>
      <c r="F18">
        <v>420</v>
      </c>
      <c r="I18" s="37"/>
      <c r="J18" s="38"/>
      <c r="K18" s="38"/>
    </row>
    <row r="19" spans="2:11" x14ac:dyDescent="0.2">
      <c r="B19">
        <v>11</v>
      </c>
      <c r="C19" t="s">
        <v>71</v>
      </c>
      <c r="D19">
        <v>1998</v>
      </c>
      <c r="E19">
        <v>6.33</v>
      </c>
      <c r="F19">
        <v>420</v>
      </c>
      <c r="I19" s="37"/>
      <c r="J19" s="38"/>
      <c r="K19" s="38"/>
    </row>
    <row r="20" spans="2:11" x14ac:dyDescent="0.2">
      <c r="B20">
        <v>12</v>
      </c>
      <c r="C20" t="s">
        <v>71</v>
      </c>
      <c r="D20">
        <v>1996</v>
      </c>
      <c r="E20">
        <v>0.91</v>
      </c>
      <c r="F20">
        <v>420</v>
      </c>
      <c r="I20" s="37"/>
      <c r="J20" s="38"/>
      <c r="K20" s="38"/>
    </row>
    <row r="21" spans="2:11" x14ac:dyDescent="0.2">
      <c r="B21">
        <v>13</v>
      </c>
      <c r="C21" t="s">
        <v>71</v>
      </c>
      <c r="D21">
        <v>1996</v>
      </c>
      <c r="E21">
        <v>1.49</v>
      </c>
      <c r="F21">
        <v>420</v>
      </c>
      <c r="I21" s="37"/>
      <c r="J21" s="38"/>
      <c r="K21" s="38"/>
    </row>
    <row r="22" spans="2:11" x14ac:dyDescent="0.2">
      <c r="B22">
        <v>14</v>
      </c>
      <c r="C22" t="s">
        <v>71</v>
      </c>
      <c r="D22">
        <v>1996</v>
      </c>
      <c r="E22">
        <v>1.63</v>
      </c>
      <c r="F22">
        <v>420</v>
      </c>
      <c r="I22" s="37"/>
      <c r="J22" s="38"/>
      <c r="K22" s="38"/>
    </row>
    <row r="23" spans="2:11" x14ac:dyDescent="0.2">
      <c r="B23">
        <v>15</v>
      </c>
      <c r="C23" t="s">
        <v>71</v>
      </c>
      <c r="D23">
        <v>1997</v>
      </c>
      <c r="E23">
        <v>9.1199999999999992</v>
      </c>
      <c r="F23">
        <v>420</v>
      </c>
      <c r="I23" s="37"/>
      <c r="J23" s="38"/>
      <c r="K23" s="38"/>
    </row>
    <row r="24" spans="2:11" x14ac:dyDescent="0.2">
      <c r="B24">
        <v>17</v>
      </c>
      <c r="C24" t="s">
        <v>71</v>
      </c>
      <c r="D24">
        <v>1995</v>
      </c>
      <c r="E24">
        <v>8.86</v>
      </c>
      <c r="F24">
        <v>420</v>
      </c>
      <c r="I24" s="37"/>
      <c r="J24" s="38"/>
      <c r="K24" s="38"/>
    </row>
    <row r="25" spans="2:11" x14ac:dyDescent="0.2">
      <c r="B25">
        <v>18</v>
      </c>
      <c r="C25" t="s">
        <v>71</v>
      </c>
      <c r="D25">
        <v>1995</v>
      </c>
      <c r="E25">
        <v>7.73</v>
      </c>
      <c r="F25">
        <v>420</v>
      </c>
      <c r="I25" s="37"/>
      <c r="J25" s="38"/>
      <c r="K25" s="38"/>
    </row>
    <row r="26" spans="2:11" x14ac:dyDescent="0.2">
      <c r="B26">
        <v>19</v>
      </c>
      <c r="C26" t="s">
        <v>71</v>
      </c>
      <c r="D26">
        <v>1995</v>
      </c>
      <c r="E26">
        <v>13.84</v>
      </c>
      <c r="F26">
        <v>420</v>
      </c>
      <c r="I26" s="37"/>
      <c r="J26" s="38"/>
      <c r="K26" s="38"/>
    </row>
    <row r="27" spans="2:11" x14ac:dyDescent="0.2">
      <c r="B27">
        <v>20</v>
      </c>
      <c r="C27" t="s">
        <v>71</v>
      </c>
      <c r="D27">
        <v>1995</v>
      </c>
      <c r="E27">
        <v>4.84</v>
      </c>
      <c r="F27">
        <v>420</v>
      </c>
      <c r="I27" s="37"/>
      <c r="J27" s="38"/>
      <c r="K27" s="38"/>
    </row>
    <row r="28" spans="2:11" x14ac:dyDescent="0.2">
      <c r="B28">
        <v>21</v>
      </c>
      <c r="C28" t="s">
        <v>71</v>
      </c>
      <c r="D28">
        <v>1997</v>
      </c>
      <c r="E28">
        <v>3.38</v>
      </c>
      <c r="F28">
        <v>420</v>
      </c>
      <c r="I28" s="37"/>
      <c r="J28" s="38"/>
      <c r="K28" s="38"/>
    </row>
    <row r="29" spans="2:11" x14ac:dyDescent="0.2">
      <c r="B29">
        <v>22</v>
      </c>
      <c r="C29" t="s">
        <v>71</v>
      </c>
      <c r="D29">
        <v>1998</v>
      </c>
      <c r="E29">
        <v>4.0199999999999996</v>
      </c>
      <c r="F29">
        <v>420</v>
      </c>
      <c r="I29" s="37"/>
      <c r="J29" s="38"/>
      <c r="K29" s="38"/>
    </row>
    <row r="30" spans="2:11" x14ac:dyDescent="0.2">
      <c r="B30">
        <v>24</v>
      </c>
      <c r="C30" t="s">
        <v>71</v>
      </c>
      <c r="D30">
        <v>1995</v>
      </c>
      <c r="E30">
        <v>0.13</v>
      </c>
      <c r="F30">
        <v>420</v>
      </c>
      <c r="I30" s="37"/>
      <c r="J30" s="38"/>
      <c r="K30" s="38"/>
    </row>
    <row r="31" spans="2:11" x14ac:dyDescent="0.2">
      <c r="B31">
        <v>25</v>
      </c>
      <c r="C31" t="s">
        <v>71</v>
      </c>
      <c r="D31">
        <v>1997</v>
      </c>
      <c r="E31">
        <v>3.35</v>
      </c>
      <c r="F31">
        <v>420</v>
      </c>
      <c r="I31" s="37"/>
      <c r="J31" s="38"/>
      <c r="K31" s="38"/>
    </row>
    <row r="32" spans="2:11" x14ac:dyDescent="0.2">
      <c r="B32">
        <v>26</v>
      </c>
      <c r="C32" t="s">
        <v>71</v>
      </c>
      <c r="D32">
        <v>1997</v>
      </c>
      <c r="E32">
        <v>5.19</v>
      </c>
      <c r="F32">
        <v>420</v>
      </c>
      <c r="I32" s="37"/>
      <c r="J32" s="38"/>
      <c r="K32" s="38"/>
    </row>
    <row r="33" spans="2:11" x14ac:dyDescent="0.2">
      <c r="B33">
        <v>27</v>
      </c>
      <c r="C33" t="s">
        <v>71</v>
      </c>
      <c r="D33">
        <v>1998</v>
      </c>
      <c r="E33">
        <v>2.71</v>
      </c>
      <c r="F33">
        <v>420</v>
      </c>
      <c r="I33" s="37"/>
      <c r="J33" s="38"/>
      <c r="K33" s="38"/>
    </row>
    <row r="34" spans="2:11" x14ac:dyDescent="0.2">
      <c r="B34">
        <v>28</v>
      </c>
      <c r="C34" t="s">
        <v>71</v>
      </c>
      <c r="D34">
        <v>1997</v>
      </c>
      <c r="E34">
        <v>1.32</v>
      </c>
      <c r="F34">
        <v>420</v>
      </c>
      <c r="I34" s="37"/>
      <c r="J34" s="38"/>
      <c r="K34" s="38"/>
    </row>
    <row r="35" spans="2:11" x14ac:dyDescent="0.2">
      <c r="B35">
        <v>29</v>
      </c>
      <c r="C35" t="s">
        <v>71</v>
      </c>
      <c r="D35">
        <v>1995</v>
      </c>
      <c r="E35">
        <v>1.31</v>
      </c>
      <c r="F35">
        <v>420</v>
      </c>
      <c r="I35" s="37"/>
      <c r="J35" s="38"/>
      <c r="K35" s="38"/>
    </row>
    <row r="36" spans="2:11" x14ac:dyDescent="0.2">
      <c r="B36">
        <v>30</v>
      </c>
      <c r="C36" t="s">
        <v>71</v>
      </c>
      <c r="D36">
        <v>1998</v>
      </c>
      <c r="E36">
        <v>4.21</v>
      </c>
      <c r="F36">
        <v>420</v>
      </c>
      <c r="I36" s="37"/>
      <c r="J36" s="38"/>
      <c r="K36" s="38"/>
    </row>
    <row r="37" spans="2:11" x14ac:dyDescent="0.2">
      <c r="B37">
        <v>31</v>
      </c>
      <c r="C37" t="s">
        <v>71</v>
      </c>
      <c r="D37">
        <v>1998</v>
      </c>
      <c r="E37">
        <v>1.9</v>
      </c>
      <c r="F37">
        <v>420</v>
      </c>
      <c r="I37" s="37"/>
      <c r="J37" s="38"/>
      <c r="K37" s="38"/>
    </row>
    <row r="38" spans="2:11" x14ac:dyDescent="0.2">
      <c r="B38">
        <v>32</v>
      </c>
      <c r="C38" t="s">
        <v>71</v>
      </c>
      <c r="D38">
        <v>1995</v>
      </c>
      <c r="E38">
        <v>0.95</v>
      </c>
      <c r="F38">
        <v>420</v>
      </c>
      <c r="I38" s="37"/>
      <c r="J38" s="38"/>
      <c r="K38" s="38"/>
    </row>
    <row r="39" spans="2:11" x14ac:dyDescent="0.2">
      <c r="B39">
        <v>33</v>
      </c>
      <c r="C39" t="s">
        <v>71</v>
      </c>
      <c r="D39">
        <v>1997</v>
      </c>
      <c r="E39">
        <v>1.1000000000000001</v>
      </c>
      <c r="F39">
        <v>420</v>
      </c>
      <c r="I39" s="37"/>
      <c r="J39" s="38"/>
      <c r="K39" s="38"/>
    </row>
    <row r="40" spans="2:11" x14ac:dyDescent="0.2">
      <c r="B40">
        <v>34</v>
      </c>
      <c r="C40" t="s">
        <v>71</v>
      </c>
      <c r="D40">
        <v>1997</v>
      </c>
      <c r="E40">
        <v>2.8</v>
      </c>
      <c r="F40">
        <v>420</v>
      </c>
      <c r="I40" s="37"/>
      <c r="J40" s="38"/>
      <c r="K40" s="38"/>
    </row>
    <row r="41" spans="2:11" x14ac:dyDescent="0.2">
      <c r="B41">
        <v>36</v>
      </c>
      <c r="C41" t="s">
        <v>71</v>
      </c>
      <c r="D41">
        <v>1998</v>
      </c>
      <c r="E41">
        <v>1.22</v>
      </c>
      <c r="F41">
        <v>420</v>
      </c>
      <c r="I41" s="37"/>
      <c r="J41" s="38"/>
      <c r="K41" s="38"/>
    </row>
    <row r="42" spans="2:11" x14ac:dyDescent="0.2">
      <c r="B42">
        <v>38</v>
      </c>
      <c r="C42" t="s">
        <v>71</v>
      </c>
      <c r="D42">
        <v>1997</v>
      </c>
      <c r="E42">
        <v>4.8099999999999996</v>
      </c>
      <c r="F42">
        <v>420</v>
      </c>
      <c r="I42" s="37"/>
      <c r="J42" s="38"/>
      <c r="K42" s="38"/>
    </row>
    <row r="43" spans="2:11" x14ac:dyDescent="0.2">
      <c r="B43">
        <v>39</v>
      </c>
      <c r="C43" t="s">
        <v>71</v>
      </c>
      <c r="D43">
        <v>1997</v>
      </c>
      <c r="E43">
        <v>1.42</v>
      </c>
      <c r="F43">
        <v>420</v>
      </c>
      <c r="I43" s="37"/>
      <c r="J43" s="38"/>
      <c r="K43" s="38"/>
    </row>
    <row r="44" spans="2:11" s="57" customFormat="1" x14ac:dyDescent="0.2">
      <c r="B44" s="57" t="s">
        <v>74</v>
      </c>
      <c r="E44" s="57">
        <f>SUM(E11:E43)</f>
        <v>120.37999999999997</v>
      </c>
      <c r="H44" s="59"/>
      <c r="I44" s="58"/>
      <c r="J44" s="59"/>
      <c r="K44" s="5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2</vt:lpstr>
      <vt:lpstr>Ejercicio 3</vt:lpstr>
      <vt:lpstr>Ejercicio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Olivera</dc:creator>
  <cp:lastModifiedBy>Alejandro Olivera</cp:lastModifiedBy>
  <cp:lastPrinted>2005-08-23T15:08:48Z</cp:lastPrinted>
  <dcterms:created xsi:type="dcterms:W3CDTF">2005-02-03T21:47:51Z</dcterms:created>
  <dcterms:modified xsi:type="dcterms:W3CDTF">2023-04-12T10:39:29Z</dcterms:modified>
</cp:coreProperties>
</file>